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Default Extension="vml" ContentType="application/vnd.openxmlformats-officedocument.vmlDrawing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720" windowHeight="5730" tabRatio="846" firstSheet="7" activeTab="10"/>
  </bookViews>
  <sheets>
    <sheet name="1. sz. kimutatás" sheetId="1" r:id="rId1"/>
    <sheet name="2. sz. kimutatás" sheetId="2" r:id="rId2"/>
    <sheet name="3. sz. kimutatás" sheetId="3" r:id="rId3"/>
    <sheet name="3a. sz. kimutatás" sheetId="4" r:id="rId4"/>
    <sheet name="3b. sz. kimutatás " sheetId="5" r:id="rId5"/>
    <sheet name="3c. sz. kimutatás " sheetId="6" r:id="rId6"/>
    <sheet name="3d. sz. kimutatás " sheetId="7" r:id="rId7"/>
    <sheet name="3e. sz. kimutatás " sheetId="8" r:id="rId8"/>
    <sheet name="4. sz. kimutatás" sheetId="9" r:id="rId9"/>
    <sheet name="5. sz. kimutatás " sheetId="10" r:id="rId10"/>
    <sheet name="6. sz. kimutatás" sheetId="11" r:id="rId11"/>
    <sheet name="7. sz. kimutatás" sheetId="12" r:id="rId12"/>
    <sheet name="8. sz. kimutatás" sheetId="13" r:id="rId13"/>
    <sheet name="9. sz. kimutatás" sheetId="14" r:id="rId14"/>
    <sheet name="9a. sz. kimutatás" sheetId="15" r:id="rId15"/>
    <sheet name="9b. sz. kimutatás" sheetId="16" r:id="rId16"/>
    <sheet name="10. sz. kimutatás" sheetId="17" r:id="rId17"/>
    <sheet name="10a. sz. kimutatás" sheetId="18" r:id="rId18"/>
    <sheet name="10b. sz. kimutatás" sheetId="19" r:id="rId19"/>
    <sheet name="10c. sz. kimutatás " sheetId="20" r:id="rId20"/>
    <sheet name="10d. sz. kimutatás " sheetId="21" r:id="rId21"/>
    <sheet name="11. sz. kimutatás " sheetId="22" r:id="rId22"/>
    <sheet name="12. sz. kimutatás " sheetId="23" r:id="rId23"/>
  </sheets>
  <externalReferences>
    <externalReference r:id="rId26"/>
    <externalReference r:id="rId27"/>
    <externalReference r:id="rId28"/>
    <externalReference r:id="rId29"/>
  </externalReferences>
  <definedNames>
    <definedName name="_xlnm.Print_Titles" localSheetId="2">'3. sz. kimutatás'!$4:$7</definedName>
    <definedName name="_xlnm.Print_Titles" localSheetId="3">'3a. sz. kimutatás'!$25:$27</definedName>
    <definedName name="_xlnm.Print_Titles" localSheetId="5">'3c. sz. kimutatás '!$24:$25</definedName>
    <definedName name="_xlnm.Print_Titles" localSheetId="6">'3d. sz. kimutatás '!$5:$7</definedName>
    <definedName name="_xlnm.Print_Titles" localSheetId="10">'6. sz. kimutatás'!$4:$11</definedName>
  </definedNames>
  <calcPr fullCalcOnLoad="1"/>
</workbook>
</file>

<file path=xl/comments20.xml><?xml version="1.0" encoding="utf-8"?>
<comments xmlns="http://schemas.openxmlformats.org/spreadsheetml/2006/main">
  <authors>
    <author>Farkas Anita &amp; Zsolt</author>
  </authors>
  <commentList>
    <comment ref="E5" authorId="0">
      <text>
        <r>
          <rPr>
            <b/>
            <sz val="8"/>
            <rFont val="Tahoma"/>
            <family val="0"/>
          </rPr>
          <t>Farkas Anita &amp; Zsolt:</t>
        </r>
        <r>
          <rPr>
            <sz val="8"/>
            <rFont val="Tahoma"/>
            <family val="0"/>
          </rPr>
          <t xml:space="preserve">
Nettó/Bruttó
</t>
        </r>
      </text>
    </comment>
    <comment ref="F5" authorId="0">
      <text>
        <r>
          <rPr>
            <b/>
            <sz val="8"/>
            <rFont val="Tahoma"/>
            <family val="0"/>
          </rPr>
          <t>Farkas Anita &amp; Zsolt:</t>
        </r>
        <r>
          <rPr>
            <sz val="8"/>
            <rFont val="Tahoma"/>
            <family val="0"/>
          </rPr>
          <t xml:space="preserve">
ÉCS/Bruttó</t>
        </r>
      </text>
    </comment>
  </commentList>
</comments>
</file>

<file path=xl/sharedStrings.xml><?xml version="1.0" encoding="utf-8"?>
<sst xmlns="http://schemas.openxmlformats.org/spreadsheetml/2006/main" count="2107" uniqueCount="1220">
  <si>
    <t>Egészségügyi ágazat összesen</t>
  </si>
  <si>
    <t>II.</t>
  </si>
  <si>
    <t>Szociális ágazat</t>
  </si>
  <si>
    <t>I/23</t>
  </si>
  <si>
    <t>I/24</t>
  </si>
  <si>
    <t>Segélyek</t>
  </si>
  <si>
    <t>SZETA Egri Alapítványnak gyermekvédelmi feladatok ellátására</t>
  </si>
  <si>
    <t>IV/10</t>
  </si>
  <si>
    <t>Konszenzus Alapítványnak gyermekvédelmi feladatok ellátására</t>
  </si>
  <si>
    <t>IV/11</t>
  </si>
  <si>
    <t>Fiatalok lakáshozjutásának támogatása</t>
  </si>
  <si>
    <t>V/1-ből</t>
  </si>
  <si>
    <t>V/2/1</t>
  </si>
  <si>
    <t>Fiatalok lakáshozjutási kölcsöne</t>
  </si>
  <si>
    <t>V/5/1</t>
  </si>
  <si>
    <t>Dolgozók lakáscélú kölcsöne</t>
  </si>
  <si>
    <t>V/5/2</t>
  </si>
  <si>
    <t>IV/26</t>
  </si>
  <si>
    <t>III.</t>
  </si>
  <si>
    <t>Oktatási ágazat</t>
  </si>
  <si>
    <t>A.</t>
  </si>
  <si>
    <t>Alsófokú oktatás</t>
  </si>
  <si>
    <t>I/10</t>
  </si>
  <si>
    <t>I/11</t>
  </si>
  <si>
    <t>I/12</t>
  </si>
  <si>
    <t>I/13</t>
  </si>
  <si>
    <t>I/14</t>
  </si>
  <si>
    <t>I/15</t>
  </si>
  <si>
    <t>I/16</t>
  </si>
  <si>
    <t>I/17</t>
  </si>
  <si>
    <t>Óvodák</t>
  </si>
  <si>
    <t>Nevelési Tanácsadó</t>
  </si>
  <si>
    <t>Városi Ellátó Szolgálat (Imókő Tábor nélkül)</t>
  </si>
  <si>
    <t>Ifjúsági tagozat működtetése</t>
  </si>
  <si>
    <t>II/18</t>
  </si>
  <si>
    <t>II/152</t>
  </si>
  <si>
    <t>Egri Főegyházmegyei Hatóság - Jó Pásztor Óvoda működéséhez támogatás</t>
  </si>
  <si>
    <t>IV/18</t>
  </si>
  <si>
    <t>Alsófok összesen</t>
  </si>
  <si>
    <t>B.</t>
  </si>
  <si>
    <t>Középfokú oktatás</t>
  </si>
  <si>
    <t>Egri Mezőgazdasági Szakközép- és Szakképző Iskola és Kollégium</t>
  </si>
  <si>
    <t>I/1</t>
  </si>
  <si>
    <t>I/2</t>
  </si>
  <si>
    <t>I/3</t>
  </si>
  <si>
    <t>Kereskedelmi, Vendéglátóipari Szakközép- és Szakképző Iskola és Kollégium</t>
  </si>
  <si>
    <t>I/6</t>
  </si>
  <si>
    <t>I/7</t>
  </si>
  <si>
    <t>I/8</t>
  </si>
  <si>
    <t>I/9</t>
  </si>
  <si>
    <t>Wigner Jenő Műszaki, Informatikai Középiskola és Kollégium ablakcseréhez nyújtott KAC támogatás törlesztése</t>
  </si>
  <si>
    <t>V/4/1</t>
  </si>
  <si>
    <t>Érettségi és szakmai vizsgadíjak céltartaléka</t>
  </si>
  <si>
    <t>VI/11</t>
  </si>
  <si>
    <t>Középfok összesen</t>
  </si>
  <si>
    <t>C.</t>
  </si>
  <si>
    <t>Oktatás egyéb feladatai</t>
  </si>
  <si>
    <t>Oktatási dologozók kitüntetése</t>
  </si>
  <si>
    <t>II/17</t>
  </si>
  <si>
    <t>II/19</t>
  </si>
  <si>
    <t>Intézményvezetők szakmai tanulmányútja</t>
  </si>
  <si>
    <t>II/20</t>
  </si>
  <si>
    <t>Oktatási intézmények tanulmányi szakmai versenyek támogatása</t>
  </si>
  <si>
    <t>II/21</t>
  </si>
  <si>
    <t>Pedagógus díszoklevél elismerése</t>
  </si>
  <si>
    <t>II/22</t>
  </si>
  <si>
    <t>II/44</t>
  </si>
  <si>
    <t>Pedagógiai programok megvalósításához és a kötelező eszközjegyzékhez kapcsolódó fejlesztési kiadások</t>
  </si>
  <si>
    <t>II/162</t>
  </si>
  <si>
    <t>Megyei Önkormányzatnak átadott pénzeszköz a Heves Megyei Tanulási Képességeket Vizsgáló Szakértői, Rehabilitációs Bizottság és Gyógypedagógiai Szolgáltató Központ működéséhez</t>
  </si>
  <si>
    <t>IV/1/4</t>
  </si>
  <si>
    <t>Heves Megyei Közoktatási Közalapítvány támogatása</t>
  </si>
  <si>
    <t>IV/2</t>
  </si>
  <si>
    <t>Eszterházy Károly Főiskola támogatása együttműködési megállapodás alapján</t>
  </si>
  <si>
    <t>IV/9</t>
  </si>
  <si>
    <t>Városi Oktatási Közalapítvány támogatása</t>
  </si>
  <si>
    <t>IV/14</t>
  </si>
  <si>
    <t>Pedagógus szakvizsga és továbbképzés</t>
  </si>
  <si>
    <t>VI/7</t>
  </si>
  <si>
    <t>Pedagógusok szakkönyvvásárlása</t>
  </si>
  <si>
    <t>VI/8</t>
  </si>
  <si>
    <t>VI/9</t>
  </si>
  <si>
    <t>A közoktatási törvényben meghatározott kiemelt munkavégzésért járó keresetkiegészítés tartaléka</t>
  </si>
  <si>
    <t>VI/10</t>
  </si>
  <si>
    <t>VI/12</t>
  </si>
  <si>
    <t>IV/25</t>
  </si>
  <si>
    <t>IV/27</t>
  </si>
  <si>
    <t>VI/20</t>
  </si>
  <si>
    <t>Oktatás egyéb feladatai összesen</t>
  </si>
  <si>
    <t>Oktatási ágazat összesen</t>
  </si>
  <si>
    <t>IV.</t>
  </si>
  <si>
    <t>Kulturális ágazat</t>
  </si>
  <si>
    <t>Imókő Tábor</t>
  </si>
  <si>
    <t>I/20</t>
  </si>
  <si>
    <t>I/21</t>
  </si>
  <si>
    <t>II/13</t>
  </si>
  <si>
    <t>II/16</t>
  </si>
  <si>
    <t>II/38</t>
  </si>
  <si>
    <t>Városi Televízió KHT szolgáltatás</t>
  </si>
  <si>
    <t>II/39</t>
  </si>
  <si>
    <t>II/161</t>
  </si>
  <si>
    <t>Megyei Önkormányzatnak átadott pénzeszközök kulturális intézmények működtetéséhez</t>
  </si>
  <si>
    <t>IV/1/1-3</t>
  </si>
  <si>
    <t>IV/21</t>
  </si>
  <si>
    <t>VI/15</t>
  </si>
  <si>
    <t>VI/17</t>
  </si>
  <si>
    <t>IV/24</t>
  </si>
  <si>
    <t>IV/30</t>
  </si>
  <si>
    <t>Kulturális ágazat összesen</t>
  </si>
  <si>
    <t>V.</t>
  </si>
  <si>
    <t>Sport</t>
  </si>
  <si>
    <t>Egri Városi Sportiskola</t>
  </si>
  <si>
    <t>Sporttevékenység</t>
  </si>
  <si>
    <t>II/15</t>
  </si>
  <si>
    <t>SÉLI KHT szolgáltatás</t>
  </si>
  <si>
    <t>II/37</t>
  </si>
  <si>
    <t>Uszoda használat</t>
  </si>
  <si>
    <t>II/43</t>
  </si>
  <si>
    <t>Egri Uszoda Kft működésének támogatása</t>
  </si>
  <si>
    <t>IV/20</t>
  </si>
  <si>
    <t>Fedett uszoda beruházáshoz kapcsolódó hitel törlesztése</t>
  </si>
  <si>
    <t>Fedett uszoda építéséhez kapcsolódó kötvénykibocsátás kamata</t>
  </si>
  <si>
    <t>V/2/4</t>
  </si>
  <si>
    <t>Fedett uszoda beruházáshoz kapcsolódó hitel kamata</t>
  </si>
  <si>
    <t>V/2/5</t>
  </si>
  <si>
    <t>Fedett uszoda építéséhez kapcsolódó kötvénykibocsátás egyéb díjai és jutalékai</t>
  </si>
  <si>
    <t>V/3/1</t>
  </si>
  <si>
    <t>Fedett uszoda vízforgatóhoz nyújtott KAC támogatás törlesztése</t>
  </si>
  <si>
    <t>V/4/2</t>
  </si>
  <si>
    <t>Sport összesen</t>
  </si>
  <si>
    <t>VI.</t>
  </si>
  <si>
    <t>Kereskedelem és idegenforgalom</t>
  </si>
  <si>
    <t>I/26</t>
  </si>
  <si>
    <t>Idegenforgalmi szolgáltatás</t>
  </si>
  <si>
    <t>II/11</t>
  </si>
  <si>
    <t>Idegenforgalmi, kulturális rendezvények</t>
  </si>
  <si>
    <t>II/12</t>
  </si>
  <si>
    <t>Nemzetközi kapcsolatok</t>
  </si>
  <si>
    <t>II/14</t>
  </si>
  <si>
    <t>II/300</t>
  </si>
  <si>
    <t>IV/17</t>
  </si>
  <si>
    <t>Kereskedelem és idegenforgalom összesen</t>
  </si>
  <si>
    <t>VII.</t>
  </si>
  <si>
    <t>Igazgatás, rend- és jogbiztonság</t>
  </si>
  <si>
    <t>I/25</t>
  </si>
  <si>
    <t>Polgári védelmi tevékenység</t>
  </si>
  <si>
    <t>II/23</t>
  </si>
  <si>
    <t>Önkormányzati igazgatási tevékenység</t>
  </si>
  <si>
    <t>II/24</t>
  </si>
  <si>
    <t>Önkormányzati vagyonbiztosítás</t>
  </si>
  <si>
    <t>II/25</t>
  </si>
  <si>
    <t>Internet szolgáltatás</t>
  </si>
  <si>
    <t>II/27</t>
  </si>
  <si>
    <t>Országgyűlési Képviselői Iroda működtetése</t>
  </si>
  <si>
    <t>II/34</t>
  </si>
  <si>
    <t>Körzeti igazgatási feladatok</t>
  </si>
  <si>
    <t>II/42</t>
  </si>
  <si>
    <t>Polgármesteri Hivatal informatikai fejlesztés</t>
  </si>
  <si>
    <t>II/163</t>
  </si>
  <si>
    <t>II/166</t>
  </si>
  <si>
    <t>Cigány Kisebbségi Önkormányzat</t>
  </si>
  <si>
    <t>III/1</t>
  </si>
  <si>
    <t>Egri Görög Önkormányzat</t>
  </si>
  <si>
    <t>III/2</t>
  </si>
  <si>
    <t>Lengyel Kisebbségi Önkormányzat</t>
  </si>
  <si>
    <t>III/3</t>
  </si>
  <si>
    <t>Egri Városi Rendőrkapitányság támogatása</t>
  </si>
  <si>
    <t>IV/4</t>
  </si>
  <si>
    <t>Polgárőrség támogatása</t>
  </si>
  <si>
    <t>Igazgatás, rend- és jogbiztonság összesen</t>
  </si>
  <si>
    <t>VIII.</t>
  </si>
  <si>
    <t>Városgazdálkodás és városüzemeltetés</t>
  </si>
  <si>
    <t>Eger és Körzete Kistérségi Területfejlesztési Önkormányzati Társulás</t>
  </si>
  <si>
    <t>Parkfenntartás</t>
  </si>
  <si>
    <t>II/1</t>
  </si>
  <si>
    <t>Köztisztaság</t>
  </si>
  <si>
    <t>II/2</t>
  </si>
  <si>
    <t>II/3</t>
  </si>
  <si>
    <t>Települési vízellátás</t>
  </si>
  <si>
    <t>II/4</t>
  </si>
  <si>
    <t>Közvilágítás</t>
  </si>
  <si>
    <t>II/5</t>
  </si>
  <si>
    <t>II/6</t>
  </si>
  <si>
    <t>II/7</t>
  </si>
  <si>
    <t>Temetési szolgáltatás</t>
  </si>
  <si>
    <t>II/8</t>
  </si>
  <si>
    <t>Közterületfelügyelet</t>
  </si>
  <si>
    <t>II/9</t>
  </si>
  <si>
    <t>II/10</t>
  </si>
  <si>
    <t>Eboltás</t>
  </si>
  <si>
    <t>II/33</t>
  </si>
  <si>
    <t>Környezetvédelmi feladatok</t>
  </si>
  <si>
    <t>II/40</t>
  </si>
  <si>
    <t>II/41</t>
  </si>
  <si>
    <t>Hatósági bontás</t>
  </si>
  <si>
    <t>II/47</t>
  </si>
  <si>
    <t>Rágcsálóirtás</t>
  </si>
  <si>
    <t>II/48</t>
  </si>
  <si>
    <t>II/49</t>
  </si>
  <si>
    <t>Települési hulladékkezelési díjkedvezmény</t>
  </si>
  <si>
    <t>II/50</t>
  </si>
  <si>
    <t>Balesetveszély és azonnali beavatkozást igénylő esetek</t>
  </si>
  <si>
    <t>II/71</t>
  </si>
  <si>
    <t>Intézmények tervszerű kisfelújítása</t>
  </si>
  <si>
    <t>II/72</t>
  </si>
  <si>
    <t>Tervezés, előkészítés</t>
  </si>
  <si>
    <t>II/73</t>
  </si>
  <si>
    <t>Akadálymentes közlekedés</t>
  </si>
  <si>
    <t>II/74</t>
  </si>
  <si>
    <t>Intézmények energiaracionalizálása</t>
  </si>
  <si>
    <t>II/75</t>
  </si>
  <si>
    <t>Intézmények elektromos hálózatának felújítása</t>
  </si>
  <si>
    <t>II/76</t>
  </si>
  <si>
    <t>Csapadékvíz rendezési feladatok</t>
  </si>
  <si>
    <t>II/77</t>
  </si>
  <si>
    <t>II/78</t>
  </si>
  <si>
    <t>II/153</t>
  </si>
  <si>
    <t>II/154</t>
  </si>
  <si>
    <t>Útberuházások</t>
  </si>
  <si>
    <t>II/155</t>
  </si>
  <si>
    <t>II/156</t>
  </si>
  <si>
    <t>II/157</t>
  </si>
  <si>
    <t>II/158</t>
  </si>
  <si>
    <t>Grőber temető urnafalépítés</t>
  </si>
  <si>
    <t>II/159</t>
  </si>
  <si>
    <t>Szépasszonyvölgy út, közmű és zöldfelület fejlesztés</t>
  </si>
  <si>
    <t>II/164</t>
  </si>
  <si>
    <t>II/167</t>
  </si>
  <si>
    <t>38.</t>
  </si>
  <si>
    <t>II/168</t>
  </si>
  <si>
    <t>39.</t>
  </si>
  <si>
    <t>Bérlakás visszaadással kapcsolatos kiadások</t>
  </si>
  <si>
    <t>II/251</t>
  </si>
  <si>
    <t>40.</t>
  </si>
  <si>
    <t>Vagyoni jellegű kiadások</t>
  </si>
  <si>
    <t>II/252</t>
  </si>
  <si>
    <t>41.</t>
  </si>
  <si>
    <t>Bérbeadott ingatlanokkal kapcsolatos kiadások</t>
  </si>
  <si>
    <t>II/253</t>
  </si>
  <si>
    <t>42.</t>
  </si>
  <si>
    <t>Bérlakásértékesítéssel kapcsolatos kiadások</t>
  </si>
  <si>
    <t>43.</t>
  </si>
  <si>
    <t>II/255</t>
  </si>
  <si>
    <t>44.</t>
  </si>
  <si>
    <t>Környezetvédelmi és természetvédelmi támogatások</t>
  </si>
  <si>
    <t>45.</t>
  </si>
  <si>
    <t>Megyei Területfejlesztési Tanács működésének támogatása</t>
  </si>
  <si>
    <t>IV/6</t>
  </si>
  <si>
    <t>46.</t>
  </si>
  <si>
    <t>47.</t>
  </si>
  <si>
    <t>48.</t>
  </si>
  <si>
    <t>Települési folyékony hulladék ártalmatlanításának támogatása</t>
  </si>
  <si>
    <t>IV/16</t>
  </si>
  <si>
    <t>49.</t>
  </si>
  <si>
    <t>Heves Megyei Vízmű Rt támogatása</t>
  </si>
  <si>
    <t>IV/19</t>
  </si>
  <si>
    <t>50.</t>
  </si>
  <si>
    <t>IV/22</t>
  </si>
  <si>
    <t>51.</t>
  </si>
  <si>
    <t>Szennyvíztisztító telep fejlesztéséhez kapcsolódó hitel törlesztése</t>
  </si>
  <si>
    <t>52.</t>
  </si>
  <si>
    <t>Közvilágítás korszerűsítési hitel törlesztése</t>
  </si>
  <si>
    <t>53.</t>
  </si>
  <si>
    <t>Közvilágítás korszerűsítési hitel kamata</t>
  </si>
  <si>
    <t>V/2/2</t>
  </si>
  <si>
    <t>54.</t>
  </si>
  <si>
    <t>Szennyvíztisztító telep fejlesztéséhez kapcsolódó hitel kamata</t>
  </si>
  <si>
    <t>V/2/3</t>
  </si>
  <si>
    <t>55.</t>
  </si>
  <si>
    <t>Működési költségvetés (73,17%)</t>
  </si>
  <si>
    <t>Felújítási kiadások (1,99%)</t>
  </si>
  <si>
    <t>Beruházási kiadások (7,49%)</t>
  </si>
  <si>
    <t>Egyéb felhalmozási kiadások (0,57%)</t>
  </si>
  <si>
    <t>Vagyonnal kapcsolatos és pénzügyi befektetések kiadásai, hiteltörlesztések és kölcsönnyújtások (8,42%)</t>
  </si>
  <si>
    <t>Egyéb kiadások (0,34%)</t>
  </si>
  <si>
    <t>Működési költségvetés (74,67%)</t>
  </si>
  <si>
    <t>Felújítási kiadások (1,12%)</t>
  </si>
  <si>
    <t>Beruházási kiadások (10,48%)</t>
  </si>
  <si>
    <t>Vagyonnal kapcsolatos és pénzügyi befektetések kiadásai, hiteltörlesztések és kölcsönnyújtások (4,63%)</t>
  </si>
  <si>
    <t>Végleges pénzeszközátadás (5,35%)</t>
  </si>
  <si>
    <t>Egyéb kiadások (0,72%)</t>
  </si>
  <si>
    <t>Vagyoni bevételekhez kapcsolódó tartalék</t>
  </si>
  <si>
    <t>VI/4</t>
  </si>
  <si>
    <t>56.</t>
  </si>
  <si>
    <t>Vis maior tartaléka</t>
  </si>
  <si>
    <t>VI/6</t>
  </si>
  <si>
    <t>57.</t>
  </si>
  <si>
    <t>58.</t>
  </si>
  <si>
    <t>II/79</t>
  </si>
  <si>
    <t>59.</t>
  </si>
  <si>
    <t>II/169</t>
  </si>
  <si>
    <t>INNTEK KHT törzstőke emelés</t>
  </si>
  <si>
    <t>IV/28</t>
  </si>
  <si>
    <t>IV/29</t>
  </si>
  <si>
    <t>Városgazdálkodás és városüzemeltetés összesen</t>
  </si>
  <si>
    <t>IX.</t>
  </si>
  <si>
    <t>Mezőgazdaság</t>
  </si>
  <si>
    <t>Külterületi utak fenntartása</t>
  </si>
  <si>
    <t>Mezőőri szolgálat</t>
  </si>
  <si>
    <t>Mezőgazdasági feladatokkal összefüggő egyéb kiadások</t>
  </si>
  <si>
    <t>Külterületi illegális szemét eltávolítása</t>
  </si>
  <si>
    <t>Mezőgazdaság összesen</t>
  </si>
  <si>
    <t>X.</t>
  </si>
  <si>
    <t>Egyéb</t>
  </si>
  <si>
    <t>ÁFA befizetés</t>
  </si>
  <si>
    <t>II/26</t>
  </si>
  <si>
    <t>Esküvői, névadói szolgáltatás</t>
  </si>
  <si>
    <t>II/36</t>
  </si>
  <si>
    <t>IV/3</t>
  </si>
  <si>
    <t>Egyéb fejlesztési célú hitel kamata</t>
  </si>
  <si>
    <t>V/2/6</t>
  </si>
  <si>
    <t>Általános tartalék</t>
  </si>
  <si>
    <t>VI/1</t>
  </si>
  <si>
    <t>Polgármesteri céltartalék</t>
  </si>
  <si>
    <t>VI/2</t>
  </si>
  <si>
    <t>Címkézett iparűzési adó miatti tartalék</t>
  </si>
  <si>
    <t>VI/3</t>
  </si>
  <si>
    <t>Áremelések miatti céltartalék</t>
  </si>
  <si>
    <t>VI/5</t>
  </si>
  <si>
    <t>Pályázati tartalék</t>
  </si>
  <si>
    <t>VI/13</t>
  </si>
  <si>
    <t>Érdekeltségi alap</t>
  </si>
  <si>
    <t>VI/14</t>
  </si>
  <si>
    <t>VI/16</t>
  </si>
  <si>
    <t>VI/18</t>
  </si>
  <si>
    <t>Feladatokkal és szerződéssel lekötött pénzmaradványi tartalék</t>
  </si>
  <si>
    <t>VII/1</t>
  </si>
  <si>
    <t>Egyéb összesen</t>
  </si>
  <si>
    <t>KIADÁSOK ÖSSZESEN</t>
  </si>
  <si>
    <t>2003. évi</t>
  </si>
  <si>
    <t>Egyéb felhalmozási kiadások</t>
  </si>
  <si>
    <t>Egyéb felhalmozási kiadások (0,09%)</t>
  </si>
  <si>
    <t>Végleges pénzeszközátadás (5,50%)</t>
  </si>
  <si>
    <t>Helyi kisebbségi önkormányzatok (0,10%)</t>
  </si>
  <si>
    <t>2003. évi eredeti előirányzat</t>
  </si>
  <si>
    <t>2003. évi módosított előirányzat</t>
  </si>
  <si>
    <t>2003. évi teljesítés összesen</t>
  </si>
  <si>
    <t>2003. évi teljesítésből kötelezően ellátandó feladatok</t>
  </si>
  <si>
    <t>II/30-ból</t>
  </si>
  <si>
    <t>II/31</t>
  </si>
  <si>
    <t>II/45-ből</t>
  </si>
  <si>
    <t>"RÉV Szenvedélybeteg Segítő Szolgálat" működésének támogatására                                                             a Caritas Hungarica Alapítvány részére</t>
  </si>
  <si>
    <t>II/29</t>
  </si>
  <si>
    <t>Idősek Berva-völgyi Otthona férőhely bővítés</t>
  </si>
  <si>
    <t>Szociális ágazat összesen:</t>
  </si>
  <si>
    <t>I/18/1-17</t>
  </si>
  <si>
    <t>I/18/18</t>
  </si>
  <si>
    <t>I/18/19-ből</t>
  </si>
  <si>
    <t>Kiegészítő támogatás rászorultsági alapon járó óvodai ingy. intézményi étkezéshez</t>
  </si>
  <si>
    <t>Hátrányos helyzetű, fogyatékos valamint magántanulók felzárkóztatását segítő foglalkoztatás tartaléka</t>
  </si>
  <si>
    <t>I/4/1</t>
  </si>
  <si>
    <t>I/5</t>
  </si>
  <si>
    <t>Kereskedelmi Szakközépiskola homlokzat felújítás</t>
  </si>
  <si>
    <t>Wigner Iskola Közalapítványnak felújításhoz támogatás</t>
  </si>
  <si>
    <t>Neumann Iskola Alapítványnak felújításhoz támogatás</t>
  </si>
  <si>
    <t>Közoktatási mérés</t>
  </si>
  <si>
    <t>Tanulók tankönyvvásárlás általános támogatása</t>
  </si>
  <si>
    <t>Kiegészítő támogatás az ingyenes tankönyvellátáshoz</t>
  </si>
  <si>
    <t>Pedagógiai szakszolgálat tartaléka</t>
  </si>
  <si>
    <t>Pedagógia szakmai szolgáltatás tartaléka</t>
  </si>
  <si>
    <t>További végzettség miatti illetménynövelés</t>
  </si>
  <si>
    <t>Szerkezeti változás mutatószám csökkentéssel összefüggő többletkiadásokra</t>
  </si>
  <si>
    <t>I/19</t>
  </si>
  <si>
    <t>Művészetek Háza KHT szolgáltatás</t>
  </si>
  <si>
    <t>Imókői táborban történő táboroztatás</t>
  </si>
  <si>
    <t>EGAL Klub támogatása</t>
  </si>
  <si>
    <t>I/4/2</t>
  </si>
  <si>
    <t>Városi Stadion felújítására önrész</t>
  </si>
  <si>
    <t>Egri Tehetségek az Olimpiára Közalapítvány támogatása</t>
  </si>
  <si>
    <t>AGRIA-KOMPLEXUM Kft támogatása</t>
  </si>
  <si>
    <t>Turisztikai rendezvényekhez kapcsolódó infrastrukturális beruházás</t>
  </si>
  <si>
    <t>Vármúzeum támogatása</t>
  </si>
  <si>
    <t>Rekreációs centrum megvalósításához a saját erő tartaléka</t>
  </si>
  <si>
    <t>VI/21</t>
  </si>
  <si>
    <t>Választókörzeti alap</t>
  </si>
  <si>
    <t>Okmányiroda bővítése</t>
  </si>
  <si>
    <t>Tűzoltógépjármű pályázat önrésze</t>
  </si>
  <si>
    <t>Átmeneti állati tetem gyűjtőhely üzemeltetése, ebtelep működése</t>
  </si>
  <si>
    <t>INNTEK KHT</t>
  </si>
  <si>
    <t>II/46</t>
  </si>
  <si>
    <t>Közmunka program</t>
  </si>
  <si>
    <t>Szabályozási terv és helyi építési szabályzat</t>
  </si>
  <si>
    <t>Városi szerkezeti terv</t>
  </si>
  <si>
    <t>Pince és partfal veszélyelhárítás</t>
  </si>
  <si>
    <t>Eger-Egerszalók útberuházásokhoz kapcsolódó erdőkivonás miatti erdőtelepítés</t>
  </si>
  <si>
    <t>Eger-Egerszalók völgyfeltáró út</t>
  </si>
  <si>
    <t>II/160</t>
  </si>
  <si>
    <t>Pozsonyi u.-i játszótér építése</t>
  </si>
  <si>
    <t>Parkolók, járdák építése</t>
  </si>
  <si>
    <t>Nagylapos területfejlesztés</t>
  </si>
  <si>
    <t>Nem lakás céljára szolgáló helyiségek visszaadással kapcsolatos kiadások</t>
  </si>
  <si>
    <t>IV/5/1</t>
  </si>
  <si>
    <t>Városgondozás Kft működési támogatása</t>
  </si>
  <si>
    <t>Városfejlesztő Kft támogatása</t>
  </si>
  <si>
    <t>Állatokat Védjük Együtt Alapítvány támogatása</t>
  </si>
  <si>
    <t>II/28/1</t>
  </si>
  <si>
    <t>II/28/2</t>
  </si>
  <si>
    <t>II/28/3</t>
  </si>
  <si>
    <t>II/28/4</t>
  </si>
  <si>
    <t>Bevezető utak kaszálása</t>
  </si>
  <si>
    <t>II/28/5</t>
  </si>
  <si>
    <t>II/35</t>
  </si>
  <si>
    <t>Egyéb fejlesztési célú hitel törlesztés 2000. évi</t>
  </si>
  <si>
    <t>Egyéb fejlesztési célú hitel törlesztés 2002. évi</t>
  </si>
  <si>
    <t>Működési célú hitel kamata</t>
  </si>
  <si>
    <t>VI/19</t>
  </si>
  <si>
    <t>Önkormányzati feladat-ellátáshoz kapcsolódó tartalék</t>
  </si>
  <si>
    <t>Munkahelyteremtéssel kapcsolatos kiadások tartaléka</t>
  </si>
  <si>
    <t>VI/23</t>
  </si>
  <si>
    <t>Élelmezési feladattal összefüggő tartalék</t>
  </si>
  <si>
    <t>VI/24</t>
  </si>
  <si>
    <t>2003. évi teljesítés</t>
  </si>
  <si>
    <t>2003. évben kifizetett szociális juttatások részletezése</t>
  </si>
  <si>
    <t>2003. évi tényleges kiadás</t>
  </si>
  <si>
    <t>2003. évi                     teljesítés</t>
  </si>
  <si>
    <t>Bornemissza Gergely Szakközép-, Szakiskola és Kollégium</t>
  </si>
  <si>
    <t>Kossuth Zsuzsa Gimnázium, Szakképző Iskola és Kollégium</t>
  </si>
  <si>
    <t>Egri Kereskedelmi, Mezőgazdasági, Vendéglátóipari Szakközép-, Szakiskola és Kollégium</t>
  </si>
  <si>
    <t>Felsővárosi Általános Iskola</t>
  </si>
  <si>
    <t>Egészségügyi Alapell. és Bölcs. Irányító Intézmény</t>
  </si>
  <si>
    <t>Tourinform Eger Idegenforgalmi Információs Iroda</t>
  </si>
  <si>
    <t>2. Tartozás (fejlesztési célú) kötvénykibocsátásból (4341)</t>
  </si>
  <si>
    <t>1. Rövid lejáratú kölcsönök (4561, 4571)</t>
  </si>
  <si>
    <t>2. Rövid lejáratú hitelek (4511, 4521, 4531, 4541)</t>
  </si>
  <si>
    <t>- Tárgyévi költségvetési szállítói kötelezettségek</t>
  </si>
  <si>
    <t>- Tartozás működési célú kötvénykibocsátásból (4551)</t>
  </si>
  <si>
    <t>IV. Üzemelt., kez. átad., konc. adott eszk. (161-166)</t>
  </si>
  <si>
    <t>- Hosszú lejáratú köt. követk. évet terh. részl. (43-ból)</t>
  </si>
  <si>
    <t>- Tárgyévi költségvetést terh. rövidlejáratú köt. (449-ből)</t>
  </si>
  <si>
    <t>- Nemzetközi támog. progr. devizaelszámolása (488-ból)</t>
  </si>
  <si>
    <t>Előző évi záró állomány (tárgyévi nyító állomány)</t>
  </si>
  <si>
    <t>Egyéb növekedés</t>
  </si>
  <si>
    <t>Előző évi záró állomány (tárgyévi nyitó állomány)</t>
  </si>
  <si>
    <t>Terven felüli értékcsökkenés növekedés</t>
  </si>
  <si>
    <t>Terven felüli értékcsökkenés csökkenés</t>
  </si>
  <si>
    <t>Beszerzés, létesítés, felújítás és előzetes áfa összegéből                                      nem aktivált (beruházás, felújítás, előleg és áfa) összeg</t>
  </si>
  <si>
    <t>2. Szellemi termékek (1112, 1122, 1179)</t>
  </si>
  <si>
    <t>1. Követelések /vevők/ (282, 2972)</t>
  </si>
  <si>
    <t>2. Adósok (281, 2971)</t>
  </si>
  <si>
    <t>3. Rövid lejáratú kölcsönök (27, 2973)</t>
  </si>
  <si>
    <t>4. Egyéb követelések (283-284, 289, 297-ből, 19-ből)</t>
  </si>
  <si>
    <t>Különféle egyéb követelések (283-284, 289, 297-ből)</t>
  </si>
  <si>
    <t>1. Egyéb részesedés (2951, 298-ból)</t>
  </si>
  <si>
    <t xml:space="preserve">2. Forgatási célú hitelviszonyt  megtestesítő értékpapír   </t>
  </si>
  <si>
    <t>- Tárgyévet követő szállítói kötelezettségek</t>
  </si>
  <si>
    <t>4. Egyéb rövidlejáratú kötelezettségek (4551, 449, 43-ból)</t>
  </si>
  <si>
    <t>- Fejlesztési hitelek következő évi törlesztése (43-ból)</t>
  </si>
  <si>
    <t>- Különféle egyéb rövid lejáratú kötelezettségek (449-ből)</t>
  </si>
  <si>
    <t>1.    Ktgv-i passzív függő elszámolások (481)</t>
  </si>
  <si>
    <t>2.    Ktgv-i passzív átfutó elszámolások (482, 486, 487)</t>
  </si>
  <si>
    <t>Szervezet megnevezése</t>
  </si>
  <si>
    <t>Saját bevétel (41,70%)</t>
  </si>
  <si>
    <t>Átengedett központi adók (12,06%)</t>
  </si>
  <si>
    <t>Központi költségvetési támogatás (29,08%)</t>
  </si>
  <si>
    <t>Véglegesen átvett pénzeszközök (2,74%)</t>
  </si>
  <si>
    <t>Támogatási kölcsön visszatérülése (1,09%)</t>
  </si>
  <si>
    <t>Előző évi pénzmaradvány (10,97%)</t>
  </si>
  <si>
    <t>Saját bevétel (39,85%)</t>
  </si>
  <si>
    <t>Átengedett központi adók (15,63%)</t>
  </si>
  <si>
    <t>Központi költségvetési támogatás (30,38%)</t>
  </si>
  <si>
    <t>Véglegesen átvett pénzeszközök (3,66%)</t>
  </si>
  <si>
    <t>Támogatási kölcsön visszatérülése (2,85%)</t>
  </si>
  <si>
    <t>Előző évi pénzmaradvány (7,19%)</t>
  </si>
  <si>
    <t>3.    Ktgv-i passzív kiegyenlítő elszámolások (483-484)</t>
  </si>
  <si>
    <t>4.    Ktgv-en kívüli passzív pénzügyi elszámolások (488-489-ből)</t>
  </si>
  <si>
    <t>- Letéti elszámolások (488-ból)</t>
  </si>
  <si>
    <t>4. Idegen pénzeszközök (36)</t>
  </si>
  <si>
    <t xml:space="preserve">    (2911, 2921, 2931, 2941, 298-ból)  </t>
  </si>
  <si>
    <t>1. Anyagok (21, 2961)</t>
  </si>
  <si>
    <t>Működési célra nyújtott támogatási kölcsön visszatérülése</t>
  </si>
  <si>
    <t>Hitelek, támog. kölcs. igénybev. és visszatér. összesen:</t>
  </si>
  <si>
    <t>Előző évek pénzmaradványa</t>
  </si>
  <si>
    <t>Függő, átfutó bevételek</t>
  </si>
  <si>
    <t>KIADÁSOK ÖSZESEN:</t>
  </si>
  <si>
    <t>Adósságkezelési támogatási kölcsön visszatér.</t>
  </si>
  <si>
    <t>12. sz. kimutatás</t>
  </si>
  <si>
    <t>Ebből:                         kötelezettséggel terhelt</t>
  </si>
  <si>
    <t>I. Bérlakásértékesítésből képződött maradvány</t>
  </si>
  <si>
    <t>II. Költségvetési pénzmaradvány</t>
  </si>
  <si>
    <t>5. Előirányzat-maradvány (424)</t>
  </si>
  <si>
    <t>3. Vállalkozási tevékenység kiadási megtakarítása (427)</t>
  </si>
  <si>
    <t>II. Vállalkozási tartalékok összesen</t>
  </si>
  <si>
    <t>I. Hosszú lejáratú kötelezettségek összesen</t>
  </si>
  <si>
    <t>II. Rövidlejáratú kötelezettségek összesen</t>
  </si>
  <si>
    <t>III. Egyéb passzív pénzügyi elszámolások összesen</t>
  </si>
  <si>
    <t>I. Készletek összesen</t>
  </si>
  <si>
    <t>II. Követelések összesen</t>
  </si>
  <si>
    <t>III. Értékpapírok összesen</t>
  </si>
  <si>
    <t>2. Költségvetési bankszámlák (34)</t>
  </si>
  <si>
    <t>3. Elszámolási számlák (35)</t>
  </si>
  <si>
    <t>IV. Pénzeszközök összesen</t>
  </si>
  <si>
    <t>F. Kötelezettségek összesen</t>
  </si>
  <si>
    <t>B. Forgóeszközök összesen</t>
  </si>
  <si>
    <t xml:space="preserve">                   ESZKÖZÖK ÖSSZESEN</t>
  </si>
  <si>
    <t xml:space="preserve">                     FORRÁSOK ÖSSZESEN</t>
  </si>
  <si>
    <t>8. sz. kimutatás</t>
  </si>
  <si>
    <t>Immaterális                   javak</t>
  </si>
  <si>
    <t>Ingatlanok</t>
  </si>
  <si>
    <t>Gépek, berendezések, felszerelések</t>
  </si>
  <si>
    <t>Járművek</t>
  </si>
  <si>
    <t>Átadott eszközök</t>
  </si>
  <si>
    <t>Beszerzés, létesítés</t>
  </si>
  <si>
    <t>Felújítás</t>
  </si>
  <si>
    <t>Selejtezés, megsemmisülés</t>
  </si>
  <si>
    <t>Térítésmentes átadás</t>
  </si>
  <si>
    <t>Értékesítés</t>
  </si>
  <si>
    <t>Eszközök</t>
  </si>
  <si>
    <t>Állományi érték</t>
  </si>
  <si>
    <t>Források</t>
  </si>
  <si>
    <t>Szellemi termékek</t>
  </si>
  <si>
    <t>Egyéb vagyoni értékű jogok</t>
  </si>
  <si>
    <t>Immateriális javak összesen</t>
  </si>
  <si>
    <t>Földterület</t>
  </si>
  <si>
    <t>Egyéb építmény</t>
  </si>
  <si>
    <t>Építm.kapcsolódó vagy.értékű jog</t>
  </si>
  <si>
    <t>1999-2001. évek fel nem használt pénzmaradványa</t>
  </si>
  <si>
    <t>1999. év</t>
  </si>
  <si>
    <t>2000. év</t>
  </si>
  <si>
    <t>2001. év</t>
  </si>
  <si>
    <t>Lakáspolitikai célok megvalósítására tartalékolt előirányzat</t>
  </si>
  <si>
    <t>Rudivár utcai szociális lakásépítés</t>
  </si>
  <si>
    <t>I. összesen:</t>
  </si>
  <si>
    <t>Egészségügyi feladatok maradványa</t>
  </si>
  <si>
    <t>Mezőgazdasági Szakközépiskola tornaterem építés</t>
  </si>
  <si>
    <t>Útberuházások - Görög-Mária u. közművesítés</t>
  </si>
  <si>
    <t>Kosárlabdapalánk és pályaépítés</t>
  </si>
  <si>
    <t>Vagyoni jellegű kiadások (Mezőgazdasági Szakk. Tornaterem földvéd. jár.)</t>
  </si>
  <si>
    <t>Markhot Ferenc Megyei Kórház gép-műszer beszerzés támogatása</t>
  </si>
  <si>
    <t>2000. évi egyéb maradvány</t>
  </si>
  <si>
    <t>Kis Zsinagóga felújítása</t>
  </si>
  <si>
    <t>Várkúti túristaház felújítása</t>
  </si>
  <si>
    <t>Útberuházások "2002"</t>
  </si>
  <si>
    <t>Farkasvölgyi-árok nyomvonaláthelyezés tervezése</t>
  </si>
  <si>
    <t>Fürdőkörnyék RRT végrehajtás</t>
  </si>
  <si>
    <t>Fogászati ellátás gép-műszer beszerzés</t>
  </si>
  <si>
    <t>Egerszalóki hőforrás út beruházás</t>
  </si>
  <si>
    <t>Nem lakás céljára szolg. helyiségek visszaad. kapcs. kiadások</t>
  </si>
  <si>
    <t>Vagyonértékű jog vásárlás (kollégiumi férőhely)</t>
  </si>
  <si>
    <t>Környezetvédelmi Alap</t>
  </si>
  <si>
    <t>Markhot Ferenc Megyei Kórház gép-műszer beszerzés</t>
  </si>
  <si>
    <t>Magyar Vöröskereszt "Ételt az Életért Alapítvány" támogatása</t>
  </si>
  <si>
    <t>Távfűtés szekunder kör felújítás támogatás</t>
  </si>
  <si>
    <t>Imókő-i táborban történő kedvezményes üdültetés</t>
  </si>
  <si>
    <t>Közvilágítás létesítés, korszerűsítés lakossági igények alapján</t>
  </si>
  <si>
    <t>Pályázati önerő kerékpárútra</t>
  </si>
  <si>
    <t>Tinódi Lantos Sebestyén szobor</t>
  </si>
  <si>
    <t>2001. évi egyéb maradvány</t>
  </si>
  <si>
    <t>II. összesen:</t>
  </si>
  <si>
    <t>Ingatlanok összesen</t>
  </si>
  <si>
    <t>Ügyvitel és számítástechnika</t>
  </si>
  <si>
    <t>Egyéb gép berendezés</t>
  </si>
  <si>
    <t>Képzőművészeti alkotás</t>
  </si>
  <si>
    <t>Gép, berendezések összesen</t>
  </si>
  <si>
    <t>Járművek összesen</t>
  </si>
  <si>
    <t>Üz. átadott telek</t>
  </si>
  <si>
    <t>Üz. átadott épület</t>
  </si>
  <si>
    <t>Üz. átadott ügyvitel és számítástech</t>
  </si>
  <si>
    <t>Üz. átadott egyéb gép, berendezés</t>
  </si>
  <si>
    <t>Üz. átadott jármű</t>
  </si>
  <si>
    <t>Üzemeltetésre átadott összesen</t>
  </si>
  <si>
    <t>Immateriális javak és tárgyi eszközök összesen</t>
  </si>
  <si>
    <t>Intézményi - ingatlanok</t>
  </si>
  <si>
    <t>Intézményi - gép, berendezés felszerelés</t>
  </si>
  <si>
    <t>Intézményi összesen</t>
  </si>
  <si>
    <t>1. Vagyoni értékű jogok (1111, 1121)</t>
  </si>
  <si>
    <t>3. Egyéb immateriális javak  (1113, 1123)</t>
  </si>
  <si>
    <t>1. Ingatlanok és kapcsolódó vagyoni értékű jogok (121,122)</t>
  </si>
  <si>
    <t>Kölcsön tárgyévet követő részlete (19-ből)</t>
  </si>
  <si>
    <t>1. Pénztárak, csekkek, betétkönyvek (33)</t>
  </si>
  <si>
    <t>1. Költségvetési tartalék elszámolása (4211, 4214)</t>
  </si>
  <si>
    <t>- Tárgyévi költségvetési tartalék (4211)</t>
  </si>
  <si>
    <t>- Előző évi költségvetési tartalék (4214)</t>
  </si>
  <si>
    <t>1. Vállalkozási tartalék elszámolása (4221, 4224)</t>
  </si>
  <si>
    <t>- Tárgyévi vállalkozási tartalék (4221)</t>
  </si>
  <si>
    <t>- Előző évi vállalkozási tartalék (4224)</t>
  </si>
  <si>
    <t>3. Kötelezettségek-szállítók (441-443)</t>
  </si>
  <si>
    <t>Balatonalmádi</t>
  </si>
  <si>
    <t>Fedett uszoda üzemeltetése</t>
  </si>
  <si>
    <t>Önkormányzati Tervtanács</t>
  </si>
  <si>
    <t>Gyermekeink Egészségéért Alapítvány</t>
  </si>
  <si>
    <t>Szívbetegekért Alapítvány 2000</t>
  </si>
  <si>
    <t>Benedek Elek Óvodai Alapítvány</t>
  </si>
  <si>
    <t>Közgazdasági Szakoktatásért Alapítvány</t>
  </si>
  <si>
    <t>Gyermekkert Nagyváradi úti Óvodásokért Alapítvány</t>
  </si>
  <si>
    <t>Eger Város Játszótereiért Alapítvány</t>
  </si>
  <si>
    <t>Eger és Környéke Tűzvédelméért Alapítvány</t>
  </si>
  <si>
    <t>Lángolj és Világíts Alapítvány</t>
  </si>
  <si>
    <t>GMSZ Alapítvány</t>
  </si>
  <si>
    <t>Egri Városszépítő Egyesület</t>
  </si>
  <si>
    <t>Vásárolt közszolgáltatások</t>
  </si>
  <si>
    <t>Magyar Közgazdasági Társaság Heves Megyei Szervezete</t>
  </si>
  <si>
    <t>Szent Lőrinc Vendéglátóipari és Idegenforgalmi Szakközépiskola</t>
  </si>
  <si>
    <t>ÉFOÉSZ Heves Megyei Szervezete</t>
  </si>
  <si>
    <t>Városi egészségtérkép</t>
  </si>
  <si>
    <t>Vagyonnal kapcsolatos és pénzügyi befektetések kiadásai, hiteltörlesztések és kölcsönnyújtások</t>
  </si>
  <si>
    <t>Tárgyévi pénzforgalmi növekedés összesen</t>
  </si>
  <si>
    <t>Előző év(ek) beruházásából aktivált érték</t>
  </si>
  <si>
    <t>Összes növekedés</t>
  </si>
  <si>
    <t>Tárgyévi pénzforgalom nélküli növekedés összesen</t>
  </si>
  <si>
    <t>Összes csökkenés</t>
  </si>
  <si>
    <t>Egyéb csökkenés</t>
  </si>
  <si>
    <t>10/a. sz. kimutatás</t>
  </si>
  <si>
    <t>10/b. sz. kimutatás</t>
  </si>
  <si>
    <t>Térítésmentes átvétel</t>
  </si>
  <si>
    <t>Bruttó érték összesen</t>
  </si>
  <si>
    <t>Csökkenés</t>
  </si>
  <si>
    <t>Értékcsökkenés összesen</t>
  </si>
  <si>
    <t>Eszközök nettó értéke</t>
  </si>
  <si>
    <t>Teljesen (0-ig) leírt eszközök bruttó értéke</t>
  </si>
  <si>
    <t>Ezer forintban</t>
  </si>
  <si>
    <t>1.</t>
  </si>
  <si>
    <t>2.</t>
  </si>
  <si>
    <t>3.</t>
  </si>
  <si>
    <t>4.</t>
  </si>
  <si>
    <t>5.</t>
  </si>
  <si>
    <t>6.</t>
  </si>
  <si>
    <t>7.</t>
  </si>
  <si>
    <t>8.</t>
  </si>
  <si>
    <t>Egyéb kiadások</t>
  </si>
  <si>
    <t>Összesen</t>
  </si>
  <si>
    <t>Megnevezés</t>
  </si>
  <si>
    <t>Pénzügyi teljesítés százaléka</t>
  </si>
  <si>
    <t>Személyi juttatások (1 kiemelt előirányzat) összesen</t>
  </si>
  <si>
    <t>Hajtó- és kenőanyag beszerzés</t>
  </si>
  <si>
    <t>9.</t>
  </si>
  <si>
    <t>10.</t>
  </si>
  <si>
    <t>11.</t>
  </si>
  <si>
    <t>Belföldi kiküldetés</t>
  </si>
  <si>
    <t>12.</t>
  </si>
  <si>
    <t>13.</t>
  </si>
  <si>
    <t>14.</t>
  </si>
  <si>
    <t>15.</t>
  </si>
  <si>
    <t>16.</t>
  </si>
  <si>
    <t>17.</t>
  </si>
  <si>
    <t>18.</t>
  </si>
  <si>
    <t>Dologi kiadások (3 kiemelt előirányzat) összesen</t>
  </si>
  <si>
    <t>3/b. sz. kimutatás</t>
  </si>
  <si>
    <t>Személyi juttatások</t>
  </si>
  <si>
    <t>Munkaadókat terhelő járulékok (2 kiemelt előirányzat) összesen</t>
  </si>
  <si>
    <t>Munkáltató által fizetett SZJA</t>
  </si>
  <si>
    <t>Önkormányzati igazgatási tevékenység (24 címszám 1 alcímszám) összesen</t>
  </si>
  <si>
    <r>
      <t>Körzeti igazgatási feladatok /Városi Gyámhivatal/ 35</t>
    </r>
    <r>
      <rPr>
        <sz val="10"/>
        <rFont val="Times New Roman CE"/>
        <family val="1"/>
      </rPr>
      <t xml:space="preserve"> címszám 1 alcímszám</t>
    </r>
    <r>
      <rPr>
        <b/>
        <sz val="10"/>
        <rFont val="Times New Roman CE"/>
        <family val="1"/>
      </rPr>
      <t xml:space="preserve"> összesen</t>
    </r>
  </si>
  <si>
    <r>
      <t>Körzeti igazgatási feladatok /Építésügyi feladatok/ 35</t>
    </r>
    <r>
      <rPr>
        <sz val="10"/>
        <rFont val="Times New Roman CE"/>
        <family val="1"/>
      </rPr>
      <t xml:space="preserve"> címszám 2 alcímszám</t>
    </r>
    <r>
      <rPr>
        <b/>
        <sz val="10"/>
        <rFont val="Times New Roman CE"/>
        <family val="1"/>
      </rPr>
      <t xml:space="preserve"> összesen</t>
    </r>
  </si>
  <si>
    <t>10/d. sz. kimutatás</t>
  </si>
  <si>
    <t>Önkormányzati ingatlan állomány megoszlása</t>
  </si>
  <si>
    <t>Előfordulás</t>
  </si>
  <si>
    <t>Földrészlet</t>
  </si>
  <si>
    <t>db</t>
  </si>
  <si>
    <t>ha</t>
  </si>
  <si>
    <t>m2</t>
  </si>
  <si>
    <t>Beépítetlen terület összesen</t>
  </si>
  <si>
    <t>Beépített terület összesen</t>
  </si>
  <si>
    <t>Egyéb önálló ingatlan összesen</t>
  </si>
  <si>
    <t>Önkormányzati ingatlan állomány</t>
  </si>
  <si>
    <t>100%-os önkormányzati tulajdon</t>
  </si>
  <si>
    <t>Ssz.</t>
  </si>
  <si>
    <t>2002. évi</t>
  </si>
  <si>
    <t>Helyi kisebbségi önkormányzat (0,01%)</t>
  </si>
  <si>
    <r>
      <t xml:space="preserve">Kiadások összesen </t>
    </r>
    <r>
      <rPr>
        <sz val="10"/>
        <rFont val="Times New Roman CE"/>
        <family val="1"/>
      </rPr>
      <t>(függő, átfutó kiadás nélkül)</t>
    </r>
  </si>
  <si>
    <t>25-50 % közötti tulajdoni rész összesen:</t>
  </si>
  <si>
    <t>100 %-os tulajdoni rész összesen:</t>
  </si>
  <si>
    <t>25 % alatti tulajdoni rész összesen:</t>
  </si>
  <si>
    <t xml:space="preserve">2002. évi eredeti                     előirányzat            </t>
  </si>
  <si>
    <t>II/13/1</t>
  </si>
  <si>
    <t>Önkormányzati lakásértékesítés</t>
  </si>
  <si>
    <t>II/14/1-ből</t>
  </si>
  <si>
    <t>Telekeladás-Pásztorvölgyi program</t>
  </si>
  <si>
    <t>II/12/8</t>
  </si>
  <si>
    <t>Közműfejlesztéshez hozzájárulás - Pásztorvögyi program</t>
  </si>
  <si>
    <t>II/3/8</t>
  </si>
  <si>
    <t>Pásztorvölgyi kislakásép. program tervezéséhez kapcs. bevétel</t>
  </si>
  <si>
    <t>IV/2/3</t>
  </si>
  <si>
    <t>Gazdasági Minisztériumtól pályázati pénz 38 db lakás</t>
  </si>
  <si>
    <t>IV/2/4</t>
  </si>
  <si>
    <t>Gazdasági Minisztériumtól pályázati pénz 26 lakás</t>
  </si>
  <si>
    <t>IV/2/5</t>
  </si>
  <si>
    <t>Gazdasági Minisztériumtól pályázati pénz 24 lakás</t>
  </si>
  <si>
    <t>IV/2/6</t>
  </si>
  <si>
    <t>Gazdasági Minuisztériumtól pályázati pénz  69 lakás</t>
  </si>
  <si>
    <t>VIII/1</t>
  </si>
  <si>
    <t>VIII/2</t>
  </si>
  <si>
    <t>1998. évi pénzmaradvány</t>
  </si>
  <si>
    <t>VIII/3</t>
  </si>
  <si>
    <t>1999. évi pénzmaradvány</t>
  </si>
  <si>
    <t>VIII/4</t>
  </si>
  <si>
    <t>2000. évi pénzmaradvány</t>
  </si>
  <si>
    <t>II/6/4-ből</t>
  </si>
  <si>
    <t>Kötbér, bírság, kártérítés</t>
  </si>
  <si>
    <t xml:space="preserve">II/4/1-ből </t>
  </si>
  <si>
    <t>ÁFA visszaigénylés - Pásztorvölgyi kislakásépítéssel kapcsolatban</t>
  </si>
  <si>
    <t>II/5/1-ből</t>
  </si>
  <si>
    <t>Kiszámlázott termékek, szolgáltatások ÁFA-ja</t>
  </si>
  <si>
    <t>II/7/3</t>
  </si>
  <si>
    <t>Bérlakásért. bankszámlákkal kapcsolatos kamatbevétel</t>
  </si>
  <si>
    <t>Bevételek összesen:</t>
  </si>
  <si>
    <t>Bérlakásért. kapcsolatos kiadások</t>
  </si>
  <si>
    <t>Fiatalok lakáshoz jutásának tám.</t>
  </si>
  <si>
    <t>IV/44</t>
  </si>
  <si>
    <t>Vizmű Rt-nek felhalm. célra átadott</t>
  </si>
  <si>
    <t>IV/38</t>
  </si>
  <si>
    <t>Pásztorvölgyi lakások kedvezményei</t>
  </si>
  <si>
    <t>II/257</t>
  </si>
  <si>
    <t>Lakásvásárlás</t>
  </si>
  <si>
    <t>VI/22</t>
  </si>
  <si>
    <t>Lakásépítés tartaléka</t>
  </si>
  <si>
    <t>II/187/1</t>
  </si>
  <si>
    <t>Pozsonyi u. I. ütem 38 db szociális bérlakás</t>
  </si>
  <si>
    <t>II/187/2</t>
  </si>
  <si>
    <t>Pozsonyi u. II. ütem 26 db szociális bérlakás</t>
  </si>
  <si>
    <t>II/187/3</t>
  </si>
  <si>
    <t>Pozsonyi u. III. ütem 24 db. költségelvű bérlakás</t>
  </si>
  <si>
    <t>II/187/4</t>
  </si>
  <si>
    <t>Pozsonyi u. IV. ütem - 4 0 db garzon és 29 db fecskeház</t>
  </si>
  <si>
    <t>II/187/5</t>
  </si>
  <si>
    <t>Rudivár szociális  lakásépités</t>
  </si>
  <si>
    <t>II/187/6</t>
  </si>
  <si>
    <t>Pásztorvölgyi lakások tervezése</t>
  </si>
  <si>
    <t>II/187/7</t>
  </si>
  <si>
    <t>Pozsonyi úti lakások gázellátása</t>
  </si>
  <si>
    <t>II/187/8</t>
  </si>
  <si>
    <t>Pozsonyi úti lakások közvilágítása</t>
  </si>
  <si>
    <t>II/26-ból</t>
  </si>
  <si>
    <t>Kiszámlázott term. szolg. ÁFA befiz.</t>
  </si>
  <si>
    <t>Kiadások összesen:</t>
  </si>
  <si>
    <t>K I A D Á S O K</t>
  </si>
  <si>
    <t>Az állami tulajdonból térítésmentesen önkormányzati tulajdonba került lakások elidegenítéséből származó bevételek és azok felhasználása</t>
  </si>
  <si>
    <t>2002. évi pénzmaradvány:</t>
  </si>
  <si>
    <t>646.520 eFt</t>
  </si>
  <si>
    <t>443.485 eFt</t>
  </si>
  <si>
    <t>203.035 eFt</t>
  </si>
  <si>
    <t>Fejezet/ Címszám/             Alcímszám</t>
  </si>
  <si>
    <t>Andrássy György Közgazdasági Szakközépiskola</t>
  </si>
  <si>
    <t>Szilágyi Erzsébet Gimnázium és Kollégium</t>
  </si>
  <si>
    <t>Móra Ferenc Általános Iskola és Előkészítő Szakiskola</t>
  </si>
  <si>
    <t>Más önkormányzattal közös tulajdon</t>
  </si>
  <si>
    <t>Más szervvel magánszemélyel közös tulajdon</t>
  </si>
  <si>
    <t>Belterület</t>
  </si>
  <si>
    <t>Külterület</t>
  </si>
  <si>
    <t xml:space="preserve">Termőföld </t>
  </si>
  <si>
    <t>Művelés alól kivett</t>
  </si>
  <si>
    <t>Zöldterület</t>
  </si>
  <si>
    <t>- ebből - Játszótér</t>
  </si>
  <si>
    <t>Önkormányzati lakóépületek építés éve szerinti megoszlása</t>
  </si>
  <si>
    <t>Összesen (db)</t>
  </si>
  <si>
    <t>Építés éve</t>
  </si>
  <si>
    <t>1900-ig</t>
  </si>
  <si>
    <t>1901-1945</t>
  </si>
  <si>
    <t>1946-1959</t>
  </si>
  <si>
    <t>1960-1969</t>
  </si>
  <si>
    <t>1970-1979</t>
  </si>
  <si>
    <t>1980-1989</t>
  </si>
  <si>
    <t>1989 után</t>
  </si>
  <si>
    <t>Lakóépület és otthonház</t>
  </si>
  <si>
    <t>Lakások komfort szerinti megoszlása</t>
  </si>
  <si>
    <t>Lakás (db)</t>
  </si>
  <si>
    <t>Hasznos alapterület m2</t>
  </si>
  <si>
    <t>Összkomfortos</t>
  </si>
  <si>
    <t>Komfortos</t>
  </si>
  <si>
    <t>Félkomfortos</t>
  </si>
  <si>
    <t>Komfort nélküli</t>
  </si>
  <si>
    <t>Lakások főbb jellemzői</t>
  </si>
  <si>
    <t>1 szobánál kisebb</t>
  </si>
  <si>
    <t>1 szobás</t>
  </si>
  <si>
    <t>1+ 1/2 szobás</t>
  </si>
  <si>
    <t>2 szobás</t>
  </si>
  <si>
    <t>2 + 1/2 szobás</t>
  </si>
  <si>
    <t>3 szobás</t>
  </si>
  <si>
    <t>3 + 1/2 szobás</t>
  </si>
  <si>
    <t>4 szobás és nagyobb</t>
  </si>
  <si>
    <t>Önkormányzati lakások összesen</t>
  </si>
  <si>
    <t>Közlekedési területek</t>
  </si>
  <si>
    <t xml:space="preserve">Kiépített </t>
  </si>
  <si>
    <t>Kiépítetlen</t>
  </si>
  <si>
    <t>km</t>
  </si>
  <si>
    <t>Belterületi út</t>
  </si>
  <si>
    <t>Külterületi út</t>
  </si>
  <si>
    <t>Út összesen</t>
  </si>
  <si>
    <t>Eger területén kívül fekvő 100%-os önkormányzati tulajdonú ingatlanok</t>
  </si>
  <si>
    <t>Andornaktálya</t>
  </si>
  <si>
    <t>Eger Déli Vízmmű vas mangántalanító</t>
  </si>
  <si>
    <t>Kisköre</t>
  </si>
  <si>
    <t>Felsőtárkány</t>
  </si>
  <si>
    <t>VESZ Imókő üdülő</t>
  </si>
  <si>
    <t>Sarud</t>
  </si>
  <si>
    <t>Közgazdasági üdülőtábor</t>
  </si>
  <si>
    <t>Noszvaj</t>
  </si>
  <si>
    <t>Várkúti turistaház</t>
  </si>
  <si>
    <t>Poroszló</t>
  </si>
  <si>
    <t>Pásztorvölgyi Iskola üdülő</t>
  </si>
  <si>
    <t>Üdülő</t>
  </si>
  <si>
    <t>Egerszalók</t>
  </si>
  <si>
    <t>Külterület, közút, zártkert</t>
  </si>
  <si>
    <t>Füzesabony, Kisszohoda 3</t>
  </si>
  <si>
    <t>Lakás</t>
  </si>
  <si>
    <t>Ózd, Detkovics 5</t>
  </si>
  <si>
    <t>Demjén, Dózsa György 10</t>
  </si>
  <si>
    <t>Bélapátfalva, Felszabadulás 2</t>
  </si>
  <si>
    <t>10/c. sz. kimutatás</t>
  </si>
  <si>
    <t>Értékcsökkenési leírás</t>
  </si>
  <si>
    <t>Nettó érték</t>
  </si>
  <si>
    <t>Telek</t>
  </si>
  <si>
    <t>Épület</t>
  </si>
  <si>
    <t>Önkormányzat</t>
  </si>
  <si>
    <t>Gázenergia-szolgáltatás díja</t>
  </si>
  <si>
    <t>Nemzetközi tagsági díjak</t>
  </si>
  <si>
    <t>Dologi kiadások  (3 kiemelt előirányzat) összesen</t>
  </si>
  <si>
    <t xml:space="preserve">Adók, díjak, egyéb befizetések </t>
  </si>
  <si>
    <t>Helyi kisebbségi önkormányzatok</t>
  </si>
  <si>
    <t xml:space="preserve">Helyi kisebbségi önkormányzat </t>
  </si>
  <si>
    <t>Neumann Iskola Alapítvány</t>
  </si>
  <si>
    <t>Művelt Ifjúságért Alapítvány</t>
  </si>
  <si>
    <t>Eger Megyei Jogú Város Önkormányzata</t>
  </si>
  <si>
    <t>Egri Városi Tenisz Klub</t>
  </si>
  <si>
    <t>Farkas Ferenc Zeneiskola</t>
  </si>
  <si>
    <t>Helyi kisebbségi önkormányzatok (0,01%)</t>
  </si>
  <si>
    <t>Kulturális tevékenység</t>
  </si>
  <si>
    <t>Ifjúsági célú tevékenység</t>
  </si>
  <si>
    <t>Közutak, hidak üzemeltetése</t>
  </si>
  <si>
    <t>Sor-szám</t>
  </si>
  <si>
    <t>Irodaszer, nyomtatvány beszerzése</t>
  </si>
  <si>
    <t>Könyv, folyóirat, egyéb információhordozó beszerzése</t>
  </si>
  <si>
    <t>Hajtó- és kenőanyag beszerzése</t>
  </si>
  <si>
    <t>Nem adatátviteli célú távközlési díjak</t>
  </si>
  <si>
    <t>Karbantartási, kisjavítási szolgáltatások kiadásai</t>
  </si>
  <si>
    <t>Egyéb üzemeltetési, fenntartási szolgáltatási kiadások</t>
  </si>
  <si>
    <t>Vásárolt termékek és szolgáltatások általános forgalmi adója</t>
  </si>
  <si>
    <t>Adók, díjak, egyéb befizetések</t>
  </si>
  <si>
    <t>Munkaruha, védőruha, formaruha, egyenruha</t>
  </si>
  <si>
    <t xml:space="preserve">Nem adatátviteli célú távközlési díjak </t>
  </si>
  <si>
    <t>Egyéb kommunikációs szolgáltatások</t>
  </si>
  <si>
    <t>Villamosenergia-szolgáltatás díja</t>
  </si>
  <si>
    <t>Víz- és csatornadíjak</t>
  </si>
  <si>
    <t>Kossuth Zsuzsa Szakközépiskola, Gimnázium és Kollégium</t>
  </si>
  <si>
    <t>Az önkormányzati vagyon mutatószámai 2002. december 31-i állapot szerint</t>
  </si>
  <si>
    <t>Korszerűségi szint %-a</t>
  </si>
  <si>
    <t>Elhasználodási szint %-a</t>
  </si>
  <si>
    <t>Immateriális javak</t>
  </si>
  <si>
    <t>Üz. átadott egyéb építmény</t>
  </si>
  <si>
    <t>Intérményi - immateriális javak</t>
  </si>
  <si>
    <t>Intézményi - jármű</t>
  </si>
  <si>
    <t>Intézményi - üz. átadott</t>
  </si>
  <si>
    <t>3/e sz. kimutatás</t>
  </si>
  <si>
    <t>Vízrendezés, vízelvezetés</t>
  </si>
  <si>
    <t>Egyéb városüzemeltetési feladatok</t>
  </si>
  <si>
    <t xml:space="preserve">Gyógyszer, vegyszer </t>
  </si>
  <si>
    <t>Lakóház felújítási feladatok</t>
  </si>
  <si>
    <t>Növekedés</t>
  </si>
  <si>
    <r>
      <t>Körzeti igazgatási feladatok /Okmányiroda/ 35</t>
    </r>
    <r>
      <rPr>
        <sz val="10"/>
        <rFont val="Times New Roman CE"/>
        <family val="1"/>
      </rPr>
      <t xml:space="preserve"> címszám 3 alcímszám</t>
    </r>
    <r>
      <rPr>
        <b/>
        <sz val="10"/>
        <rFont val="Times New Roman CE"/>
        <family val="1"/>
      </rPr>
      <t xml:space="preserve"> összesen</t>
    </r>
  </si>
  <si>
    <t>Egyéb dologi kiadások</t>
  </si>
  <si>
    <t>THUR Húsipari Rt. Gyöngyös FA</t>
  </si>
  <si>
    <t>5. sz. kimutatás</t>
  </si>
  <si>
    <t>A Felnémeti Temetőért Alapítvány</t>
  </si>
  <si>
    <t>Atellana Művészeti Alapítvány</t>
  </si>
  <si>
    <t>Egri Szociális Otthonért Alapítvány</t>
  </si>
  <si>
    <t xml:space="preserve">4. sz. kimutatás </t>
  </si>
  <si>
    <t>Markhot Ferenc Kórház</t>
  </si>
  <si>
    <t>II/254</t>
  </si>
  <si>
    <t>Egerszalóki Gyógyforrást Üzemeltető Kft.</t>
  </si>
  <si>
    <t xml:space="preserve">2. sz. kimutatás </t>
  </si>
  <si>
    <t>Egészségügyi ellátás eszközfejlesztés</t>
  </si>
  <si>
    <t>IV/15</t>
  </si>
  <si>
    <t>Polgármesteri Hivatal felhalmozási kiadások</t>
  </si>
  <si>
    <t>Berva Rt FA</t>
  </si>
  <si>
    <t>Közép-Magyarországi Regionális Fejl. Rt</t>
  </si>
  <si>
    <t xml:space="preserve">Terra-Vita Kft </t>
  </si>
  <si>
    <t>Heves Megyei Vízmű Rt</t>
  </si>
  <si>
    <t>Agria Film Kft</t>
  </si>
  <si>
    <t>Városgondozás Kft</t>
  </si>
  <si>
    <t>Termálfürdő Kft</t>
  </si>
  <si>
    <t>EVAT Rt</t>
  </si>
  <si>
    <t>Agria-Humán Szolgáltató Kft</t>
  </si>
  <si>
    <t>Egri Városfejlesztő Kft</t>
  </si>
  <si>
    <t>Egri Uszoda Kft</t>
  </si>
  <si>
    <t>Művészetek Háza Kht</t>
  </si>
  <si>
    <t>SÉLI-EGER Kht</t>
  </si>
  <si>
    <t>Városi Televízió Kht</t>
  </si>
  <si>
    <t>75 % fölötti tulajdoni rész összesen:</t>
  </si>
  <si>
    <t>A részvény nincs birtokunkban.</t>
  </si>
  <si>
    <t>Konyhai minőségbiztosítás a HACCP rendszer megvalósítása</t>
  </si>
  <si>
    <t>Eger város szerkezeti és szabályozási terve</t>
  </si>
  <si>
    <t>Önkormányzati költségvetési szervek kiadásai összesen::</t>
  </si>
  <si>
    <t>Önkormányzati költségvetési szervek</t>
  </si>
  <si>
    <t>Polgármesteri Hivatal</t>
  </si>
  <si>
    <t>Nagyberuházások kiadásai</t>
  </si>
  <si>
    <t>Kis- és középberuházások kiadásai</t>
  </si>
  <si>
    <t>Vagyonnal kapcsolatos kiadások</t>
  </si>
  <si>
    <t>Pénzügyi befektetések kiadásai</t>
  </si>
  <si>
    <t>Önkormányzati működési bevételek</t>
  </si>
  <si>
    <t>Önkormányzati felhalmozási és tőke bevételei</t>
  </si>
  <si>
    <t>Immateriális javak, tárgyi eszközök értékesítése</t>
  </si>
  <si>
    <t>Pénzügyi befektetések bevételei</t>
  </si>
  <si>
    <t>Önkormányzati költségvetési szervek bevételei összesen:</t>
  </si>
  <si>
    <t>IV/7</t>
  </si>
  <si>
    <t>IV/8</t>
  </si>
  <si>
    <t>2002. évi teljesítés</t>
  </si>
  <si>
    <t>Önerős közműtámogatás</t>
  </si>
  <si>
    <t>Végleges pénzeszközátadás</t>
  </si>
  <si>
    <t>Véglegesen átvett pénzeszközök</t>
  </si>
  <si>
    <t>Támogatási kölcsön visszatérülése</t>
  </si>
  <si>
    <t>*</t>
  </si>
  <si>
    <t>**</t>
  </si>
  <si>
    <t>Pénzügyi teljesítés %-a</t>
  </si>
  <si>
    <t>(1)</t>
  </si>
  <si>
    <t>(2)</t>
  </si>
  <si>
    <t>(3)</t>
  </si>
  <si>
    <t>(4)</t>
  </si>
  <si>
    <t>(5)</t>
  </si>
  <si>
    <t>(6)</t>
  </si>
  <si>
    <t>(7)</t>
  </si>
  <si>
    <t>Széchenyi úti Óvodáért Alapítvány</t>
  </si>
  <si>
    <t>Munkáltató által fizetett személyi jövedelemadó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</si>
  <si>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</si>
  <si>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</si>
  <si>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</si>
  <si>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</si>
  <si>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</si>
  <si>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</si>
  <si>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</si>
  <si>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</si>
  <si>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</si>
  <si>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</si>
  <si>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</si>
  <si>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</si>
  <si>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</si>
  <si>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</si>
  <si>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</si>
  <si>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</si>
  <si>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</si>
  <si>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</si>
  <si>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</si>
  <si>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Külföldi kiküldetés</t>
  </si>
  <si>
    <t>Reprezentáció</t>
  </si>
  <si>
    <t>Reklám és propaganda kiadások</t>
  </si>
  <si>
    <t>Gázenergia szolgáltatás díja</t>
  </si>
  <si>
    <t>Villamosenergia szolgáltatás díja</t>
  </si>
  <si>
    <t>Víz- és csatorna díjak</t>
  </si>
  <si>
    <t>Bérleti és lízing díjak</t>
  </si>
  <si>
    <t>Növekedések</t>
  </si>
  <si>
    <t>Csökkenések</t>
  </si>
  <si>
    <t>Beszerzés, felújítás elözetesen felszámított áfája</t>
  </si>
  <si>
    <t>Értékcsökkenés</t>
  </si>
  <si>
    <t>Saját kivitelezésű beruházás (felújítás) aktivált értéke</t>
  </si>
  <si>
    <t>Bruttó érték</t>
  </si>
  <si>
    <t>Költségvetési befizetések</t>
  </si>
  <si>
    <t>Előző évi pénzmaradvány</t>
  </si>
  <si>
    <t>10. sz. kimutatás</t>
  </si>
  <si>
    <t>Rendszeres szociális segély</t>
  </si>
  <si>
    <t>Ápolási díj</t>
  </si>
  <si>
    <t>Közgyógyellátás</t>
  </si>
  <si>
    <t>Temetési segély</t>
  </si>
  <si>
    <t>Köztemetés</t>
  </si>
  <si>
    <t>Átmeneti segély</t>
  </si>
  <si>
    <t>Költségvetési szerv neve</t>
  </si>
  <si>
    <t>Városi Ellátó Szolgálat</t>
  </si>
  <si>
    <t>Egészségügyi Alapellátást és Bölcsődéket Irányító Intézmény</t>
  </si>
  <si>
    <t>6. sz. kimutatás</t>
  </si>
  <si>
    <t>Társaság neve</t>
  </si>
  <si>
    <t>Megjegyzés</t>
  </si>
  <si>
    <t>7. sz. kimutatás</t>
  </si>
  <si>
    <t>Összesen:</t>
  </si>
  <si>
    <t>Cím- szám</t>
  </si>
  <si>
    <t>Dologi kiadások</t>
  </si>
  <si>
    <t>Kiegészítő családi pótlék</t>
  </si>
  <si>
    <t>Munkanélküliek egyéb önkormányzati foglalkoztatása</t>
  </si>
  <si>
    <t>Városi Ifjúsági Ösztöndíj Alap</t>
  </si>
  <si>
    <t>Szociális juttatások megnevezése</t>
  </si>
  <si>
    <t>Juttatásokat igény-bevevők száma (fő)</t>
  </si>
  <si>
    <t>Munkanélküliek rendszeres szociális segélye</t>
  </si>
  <si>
    <t>Közlekedési támogatás</t>
  </si>
  <si>
    <r>
      <t xml:space="preserve">Bevételek összesen </t>
    </r>
    <r>
      <rPr>
        <sz val="10"/>
        <rFont val="Times New Roman CE"/>
        <family val="1"/>
      </rPr>
      <t>(függő, átfutó bevétel nélkül)</t>
    </r>
  </si>
  <si>
    <t>ezer m2</t>
  </si>
  <si>
    <t>- Parkoló és pihenőhely</t>
  </si>
  <si>
    <t>- Járda</t>
  </si>
  <si>
    <t>4. Hosszú lejáratú bankbetétek (178)</t>
  </si>
  <si>
    <t>3. Beruházási és fejlesztési hitelek ( 4311, 4321, 4331)</t>
  </si>
  <si>
    <t>Ellátottak pénzbeli juttatásai</t>
  </si>
  <si>
    <t>Időskorúak járadéka</t>
  </si>
  <si>
    <t>Lakásfenntartási támogatás</t>
  </si>
  <si>
    <t>ÖSSZESEN:</t>
  </si>
  <si>
    <t>Kiutalatlan támogatás</t>
  </si>
  <si>
    <t>Ráchegyi Általános Iskola</t>
  </si>
  <si>
    <t>Eger Megyei Jogú Város gazdasági társaságokban képviselt tulajdonrészei és egyéb adatok</t>
  </si>
  <si>
    <t>Támogatás összege</t>
  </si>
  <si>
    <t>Állatokat Védjük Együtt Alapítvány</t>
  </si>
  <si>
    <t>1. sz. kimutatás</t>
  </si>
  <si>
    <t>%</t>
  </si>
  <si>
    <t>Terv</t>
  </si>
  <si>
    <t>Tény</t>
  </si>
  <si>
    <t>Saját bevétel</t>
  </si>
  <si>
    <t>Átengedett központi adók</t>
  </si>
  <si>
    <t>Központi költségvetési támogatás</t>
  </si>
  <si>
    <t>Függő, átfutó bevétel</t>
  </si>
  <si>
    <t>Bevételek mindösszesen</t>
  </si>
  <si>
    <t>Működési költségvetés</t>
  </si>
  <si>
    <t>Felújítási kiadások</t>
  </si>
  <si>
    <t>Beruházási kiadások</t>
  </si>
  <si>
    <t>Kiadások mindösszesen</t>
  </si>
  <si>
    <t>Költségvetési, pénzmaradványi tartalék</t>
  </si>
  <si>
    <t>Családsegítő Intézet</t>
  </si>
  <si>
    <t>Idősek Berva-völgyi Otthona</t>
  </si>
  <si>
    <t>Balassi Bálint Általános Iskola</t>
  </si>
  <si>
    <t>II. Rákóczi Ferenc Általános Iskola</t>
  </si>
  <si>
    <t>Hunyadi Mátyás Általános Iskola</t>
  </si>
  <si>
    <t>Lenkey János Általános Iskola</t>
  </si>
  <si>
    <t>Tinódi Sebestyén Általános Iskola</t>
  </si>
  <si>
    <t>Dr. Kemény Ferenc Általános Iskola</t>
  </si>
  <si>
    <t>Bornemissza Gergely Szakképzési Intézet</t>
  </si>
  <si>
    <t>Dobó István Gimnázium</t>
  </si>
  <si>
    <t>Szarvaskő Településrészi Önkormányzat (28 címszám 3 alcímszám) összesen</t>
  </si>
  <si>
    <t>Pásztorvölgyi Általános Iskola és Gimnázium</t>
  </si>
  <si>
    <t>Forrás Gyermek-Szabadidőközpont</t>
  </si>
  <si>
    <t>Bródy Sándor Könyvtár</t>
  </si>
  <si>
    <t>Idegenforgalmi Információs Irodát Működtető Társulás</t>
  </si>
  <si>
    <t>Hivatásos Önkormányzati Tűzoltóság</t>
  </si>
  <si>
    <t>Egri Polgári Lövészegylet</t>
  </si>
  <si>
    <t>Otthonteremtési támogatás</t>
  </si>
  <si>
    <t>Alaptőkéje</t>
  </si>
  <si>
    <t>Bejegyzett</t>
  </si>
  <si>
    <t>Egri Ipari Park Kft.</t>
  </si>
  <si>
    <t>Schön-Kaev-Eger Kft.</t>
  </si>
  <si>
    <t>Agria Bútorgyár Rt. FA</t>
  </si>
  <si>
    <t>Mátra ÉLVEGY Rt. FA</t>
  </si>
  <si>
    <t>RUTEX Kft. Miskolc FA</t>
  </si>
  <si>
    <t>Egertherm Kft. FA</t>
  </si>
  <si>
    <t>Munkanélküliek jövedelempótló támogatása</t>
  </si>
  <si>
    <t>Függő, átfutó kiadás</t>
  </si>
  <si>
    <t>Rendkívüli gyermekvédelmi támogatás</t>
  </si>
  <si>
    <t>Szociális juttatások összesen:</t>
  </si>
  <si>
    <t>Munkaadókat                 terhelő            járulékok</t>
  </si>
  <si>
    <t>Egyéb működési                      célú támogatások, kiadások</t>
  </si>
  <si>
    <t>9. sz. kimutatás</t>
  </si>
  <si>
    <t>9/a. sz. kimutatás</t>
  </si>
  <si>
    <t>9/b. sz. kimutatás</t>
  </si>
  <si>
    <t>3/a. sz. kimutatás</t>
  </si>
  <si>
    <t>Szállítási szolgáltatás</t>
  </si>
  <si>
    <t>Egyéb készletbeszerzés</t>
  </si>
  <si>
    <t>Előző év</t>
  </si>
  <si>
    <t>Tárgyév</t>
  </si>
  <si>
    <t>1. Induló tőke (411)</t>
  </si>
  <si>
    <t>2. Tőkeváltozások (412)</t>
  </si>
  <si>
    <t>I. Immateriális javak összesen</t>
  </si>
  <si>
    <t>5./a Áruk és közvetített szolg. (22, 231, 232, 2962, 2963, 2964)</t>
  </si>
  <si>
    <t>Az önkormányzati vagyon néhány naturális mutatója                                                                                            2002. december 31-i állapot szerint</t>
  </si>
  <si>
    <t>Beépítetlen földterület állományának megoszlása 2002. december 31-én</t>
  </si>
  <si>
    <t>Vizisporttábor</t>
  </si>
  <si>
    <t>Alapítvány a Hunyadi Mátyás Iskoláért</t>
  </si>
  <si>
    <t xml:space="preserve">Alapítvány az Egerben Teniszező Fiatalok Kibontakoztatásáért </t>
  </si>
  <si>
    <t>Egri Agrárképzési Alapítvány</t>
  </si>
  <si>
    <t xml:space="preserve">Felelős vagy a Rózsádért Alapítvány </t>
  </si>
  <si>
    <t>Markhot Ferenc Kórház Szív Alapítvány</t>
  </si>
  <si>
    <t>Pásztorvölgyi Iskoláért Alapítvány</t>
  </si>
  <si>
    <t>Sapienta Gyermekeink Jövőjéért Alapítvány</t>
  </si>
  <si>
    <t>Markhot Ferenc Kórház Támogatására Alapítvány</t>
  </si>
  <si>
    <t>Eger Intelligens Város, Heves Intelligens Megyei Alapítvány</t>
  </si>
  <si>
    <t>Egri Norma Alapítvány</t>
  </si>
  <si>
    <t>Zeneoktatásért Alapítvány</t>
  </si>
  <si>
    <t>Heves Megyei Judo Sportért Alapítvány</t>
  </si>
  <si>
    <t>Eventus Üzleti Tudományok Szakközépiskoláért Közhasznú Alapítvány</t>
  </si>
  <si>
    <t>A Citológiai és Szövettani Diagnosztika Fejlesztésével a Rák Megelőzéséért Alapítvány</t>
  </si>
  <si>
    <t>Zenede Egri Zenekari Alapítvány</t>
  </si>
  <si>
    <t>Tehetséges Dobósokért Alapítvány</t>
  </si>
  <si>
    <t>Mlinkó István Alapítvány a Siket Gyermekekért</t>
  </si>
  <si>
    <t>Szilágyis Alapítvány</t>
  </si>
  <si>
    <t>Egri Reumatológiai Balneológiai és Gyógyidegenforgalom Fejlődéséért Alapítvány</t>
  </si>
  <si>
    <t>ORTHOSZ Közbiztonsági, Bűnmegelőző Vagyonvédelmi Ifjúságvédelmi Alapítvány</t>
  </si>
  <si>
    <t>Egri Szőlő és Borkultúra Alapítvány</t>
  </si>
  <si>
    <t>Humán Erőforrás Minőségéért Alapítvány</t>
  </si>
  <si>
    <t>Gyermeklánc Alapítvány</t>
  </si>
  <si>
    <t>Heves Megyei Úszó és Vízilabda Szövetség Alapítvány</t>
  </si>
  <si>
    <t>Ifjúság úti Óvodáért Alapítvány</t>
  </si>
  <si>
    <t>Moziüzemeltető Kulturális Alapítvány</t>
  </si>
  <si>
    <t>Napfényes Óvodánkért Alapítvány</t>
  </si>
  <si>
    <t>Deák Ferenc Általános Iskoláért és Tanulóiért Alapítvány</t>
  </si>
  <si>
    <t>Egri Nyomda Sportegyesület</t>
  </si>
  <si>
    <t>Egri Szimfónikus Zenekar Kulturális Egyesülete</t>
  </si>
  <si>
    <t>Egri Vasas Sportegyesület Birkozó Szakosztálya</t>
  </si>
  <si>
    <t>HÉSZ Gépszolgáltató Sportegyesület</t>
  </si>
  <si>
    <t>Asztalitenisz Szakosztálya</t>
  </si>
  <si>
    <t>Movendó Kamarakórus Kulturális Egyesülete</t>
  </si>
  <si>
    <t>V-35 Postagalamb Egyesület</t>
  </si>
  <si>
    <t>Road Bikers Motoros Egyesület</t>
  </si>
  <si>
    <t>Round Table Hungary 3 Egyesület</t>
  </si>
  <si>
    <t>Szuperinfó Sport Klub</t>
  </si>
  <si>
    <t>Magyar Vöröskereszt Heves Megyei Szervezete</t>
  </si>
  <si>
    <t>Wigner J. Műszaki és Informatikai Középiskola</t>
  </si>
  <si>
    <t>Érsekkert Tenisz Klub</t>
  </si>
  <si>
    <t>Neumann János Közgazdasági Szakközépiskola és Kollégium</t>
  </si>
  <si>
    <t>Agria Tánccsoport Egyesület</t>
  </si>
  <si>
    <t>Európai Üzleti Iskola Szakközépiskola</t>
  </si>
  <si>
    <t>Városi Vívó Klub Eger</t>
  </si>
  <si>
    <t>EGUT Röplabda Klub</t>
  </si>
  <si>
    <t>Top Ten TC Sportegyesület</t>
  </si>
  <si>
    <t>ÁFÉSZ Sport Klub</t>
  </si>
  <si>
    <t>Eger Városi Úszó Klub</t>
  </si>
  <si>
    <t>Plútó Gyermekfoci és Úszó Sport Egyesület</t>
  </si>
  <si>
    <t>Egri Senior Úszó Klub</t>
  </si>
  <si>
    <t>Eger Vári Vitézlő Oskola Egyesület</t>
  </si>
  <si>
    <t xml:space="preserve">Városszépítő Egyesület - Gyógypark </t>
  </si>
  <si>
    <t>Szükség-lakás</t>
  </si>
  <si>
    <t>D. Saját tőke összesen</t>
  </si>
  <si>
    <t>INNTEK Kht.</t>
  </si>
  <si>
    <t>Sorszám</t>
  </si>
  <si>
    <t>2002. - 2003. évi bevételek és kiadások összehasonlítása</t>
  </si>
  <si>
    <t>2002. évi teljesítés rész %-a</t>
  </si>
  <si>
    <t>2002. évi teljesítés %-a</t>
  </si>
  <si>
    <t>2003. évi teljesítés rész %-a</t>
  </si>
  <si>
    <t>2003. évi teljesítés %-a</t>
  </si>
  <si>
    <t>Intézményi működési bevételek</t>
  </si>
  <si>
    <t>Működési célú pénzeszközátvétel az EP-től</t>
  </si>
  <si>
    <t>Felhalmozási és tőke jellegű bevétel</t>
  </si>
  <si>
    <t>Pénzmaradvány</t>
  </si>
  <si>
    <t>Vállalkozási eredmény igénybevétele</t>
  </si>
  <si>
    <t>Cégbíróság által                  be nem jegyzett</t>
  </si>
  <si>
    <t>Cégbíróság által                   be nem jegyzett</t>
  </si>
  <si>
    <t>Önkormányzatnak átutalt osztalék</t>
  </si>
  <si>
    <t>Könyv szerinti érték</t>
  </si>
  <si>
    <r>
      <t xml:space="preserve">Tulajdoni aránya     </t>
    </r>
    <r>
      <rPr>
        <b/>
        <sz val="8"/>
        <rFont val="Times New Roman CE"/>
        <family val="1"/>
      </rPr>
      <t xml:space="preserve">                      </t>
    </r>
    <r>
      <rPr>
        <b/>
        <sz val="10"/>
        <rFont val="Times New Roman CE"/>
        <family val="1"/>
      </rPr>
      <t xml:space="preserve"> </t>
    </r>
    <r>
      <rPr>
        <sz val="10"/>
        <rFont val="Times New Roman CE"/>
        <family val="1"/>
      </rPr>
      <t xml:space="preserve">          %-ban</t>
    </r>
  </si>
  <si>
    <r>
      <t xml:space="preserve">Eger város tulajdona               </t>
    </r>
    <r>
      <rPr>
        <sz val="10"/>
        <rFont val="Times New Roman CE"/>
        <family val="1"/>
      </rPr>
      <t>(névérték)</t>
    </r>
  </si>
  <si>
    <t>Osztalék             az alaptőke      %-ában</t>
  </si>
  <si>
    <t>Egri Leukémiás, Daganatos és Immunhiányos Gyermekekért Alapítvány</t>
  </si>
  <si>
    <t>2. Költségvetési pénzmaradvány (4212)</t>
  </si>
  <si>
    <t>3. Kiadási megtakarítás (425)</t>
  </si>
  <si>
    <t>4. Bevételi lemaradás (426)</t>
  </si>
  <si>
    <t>II. Tárgyi eszközök össszesen</t>
  </si>
  <si>
    <t>I. Költségvetési tartalékok összesen</t>
  </si>
  <si>
    <t>2. Vállalkozási tevékenység eredménye (4222)</t>
  </si>
  <si>
    <t>III. Befektetett pénzügyi eszközök összesen</t>
  </si>
  <si>
    <t>4. Vállalkozási tevékenység bevételi lemaradása (428)</t>
  </si>
  <si>
    <t>A. Befektetett eszközök összesen</t>
  </si>
  <si>
    <t>E. Tartalékok összesen</t>
  </si>
  <si>
    <t>3/c sz. kimutatás</t>
  </si>
  <si>
    <t>3/d sz. kimutatás</t>
  </si>
  <si>
    <t>11. sz. kimutatás</t>
  </si>
  <si>
    <t>B E V É T E L E K</t>
  </si>
  <si>
    <t xml:space="preserve">K I A D Á S O K </t>
  </si>
  <si>
    <t>Index %</t>
  </si>
  <si>
    <t>Illetékek</t>
  </si>
  <si>
    <t>2002. évi módosított előirányzat</t>
  </si>
  <si>
    <t>Helyi adók</t>
  </si>
  <si>
    <t>Polgármesteri Hivatal saját bevételek összesen:</t>
  </si>
  <si>
    <t>Saját bevételek összesen:</t>
  </si>
  <si>
    <t>Személyi jövedelemadó helyben maradó része</t>
  </si>
  <si>
    <t>Helyi kisebbségi önkormányzatok működési költségvetése</t>
  </si>
  <si>
    <t>Személyi jövedelemadó normatív módon elosztott része</t>
  </si>
  <si>
    <t>Gépjárműadó</t>
  </si>
  <si>
    <t>Átengedett központi adók összesen:</t>
  </si>
  <si>
    <t>Hitelek, kölcsönök nyújtása és törlesztése</t>
  </si>
  <si>
    <t>Normatív állami hozzájárulás</t>
  </si>
  <si>
    <t>Kiegészítő támog. egyes közoktatási feladatok ellátásához</t>
  </si>
  <si>
    <t>Függő, átfutó kiadások</t>
  </si>
  <si>
    <t>Helyi önkorm. hivatásos tűzoltóságok normatív támog.</t>
  </si>
  <si>
    <t>Lakossági települési folyékony hulladék ártalm. támog.</t>
  </si>
  <si>
    <t>Egyes jövedelempótló támogatások</t>
  </si>
  <si>
    <t>Központosított előirányzat</t>
  </si>
  <si>
    <t>Vis maior támogatás</t>
  </si>
  <si>
    <t>Színházak pályázati támogatása</t>
  </si>
  <si>
    <t>Árvízi katasztrófahelyzet miatti elvonás</t>
  </si>
  <si>
    <t>Céljellegű decentralizált támogatás</t>
  </si>
  <si>
    <t>Céltámogatás</t>
  </si>
  <si>
    <t>Egyéb központi költségvetésből származó támogatás</t>
  </si>
  <si>
    <t>Központi költségvetési támogatás összesen:</t>
  </si>
  <si>
    <t>Működési célú pénzeszközátvétel</t>
  </si>
  <si>
    <t>Felhalmozási célú pénzeszközátvétel</t>
  </si>
  <si>
    <t>Véglegesen átvett pénzeszközök öszesen:</t>
  </si>
  <si>
    <t>Hitelfelvétel</t>
  </si>
  <si>
    <t>Felhalmozási célra nyújtott támogatási kölcsön visszatérülése</t>
  </si>
  <si>
    <t>Felhalmozási célú támogatási kölcsön igénybevétele</t>
  </si>
  <si>
    <t>Hosszú lejáratú értékpapírok kibocsátása</t>
  </si>
  <si>
    <t>4. Immateriális javakra adott előlegek (1181, 1182)</t>
  </si>
  <si>
    <t>5. Immateriális javak értékhelyesbítése (119)</t>
  </si>
  <si>
    <t>Iparosított technológiával épült házak energiatakarékos felúj.</t>
  </si>
  <si>
    <t>2. Gépek, berendezések és felszerelések (1311, 1312)</t>
  </si>
  <si>
    <t>3. Járművek (1321,1322)</t>
  </si>
  <si>
    <t>4. Tenyészállatok (141, 142)</t>
  </si>
  <si>
    <t xml:space="preserve">5. Beruházások, felújítások </t>
  </si>
  <si>
    <t>6. Beruházásokra adott előlegek</t>
  </si>
  <si>
    <t>7. Tárgyi eszközök értékhelyesbítése (129, 1319, 1329, 149)</t>
  </si>
  <si>
    <t>1. Egyéb tartós részesedés (171, 1751)</t>
  </si>
  <si>
    <t>2. Tartós hitelviszonyt megtestesítő értékp. (172-174, 1752)</t>
  </si>
  <si>
    <t>3. Tartósan adott kölcsön (19)</t>
  </si>
  <si>
    <t>5. Befektett pénzügyi eszközök értékhelyesbítése (179)</t>
  </si>
  <si>
    <t>IV/a Üzemelt., kez. átad., konc. adott eszk. értékh. (169)</t>
  </si>
  <si>
    <t>2. Befejezetlen termelés és félkész termékek (26, 296-ból)</t>
  </si>
  <si>
    <t>3. Növendék, hízó és egyéb állatok (25, 296-ból)</t>
  </si>
  <si>
    <t>4. Késztermékek (24, 296-ból)</t>
  </si>
  <si>
    <t xml:space="preserve">5./b Követelés fejében átvett eszközök és készletek (233, 2965) </t>
  </si>
  <si>
    <t>4.    Ktgv-en kivüli  aktív pénzügyi elszámolások (398-399)</t>
  </si>
  <si>
    <t>3.    Ktgv-i aktív kiegyenlítő elszámolások (393-394)</t>
  </si>
  <si>
    <t>2.    Ktgv-i aktív átfutó elszámolások (392, 396, 397)</t>
  </si>
  <si>
    <t>1.    Ktgv-i aktív függő elszámolások (391)</t>
  </si>
  <si>
    <t>V. Egyéb aktív pénzügyi elszámolások összesen</t>
  </si>
  <si>
    <t>3. Értékelési tartalék (417)</t>
  </si>
  <si>
    <t>1. Hosszú lejáratra kapott kölcsönök (4351, 4361)</t>
  </si>
  <si>
    <t>4. Egyéb hosszú lejáratú kötelezettségek (438)</t>
  </si>
  <si>
    <t>3. sz. kimutatás</t>
  </si>
  <si>
    <t>Fejezet/ Címszám/ Alcímszám</t>
  </si>
  <si>
    <r>
      <t>Működési költségvetés</t>
    </r>
    <r>
      <rPr>
        <sz val="11"/>
        <rFont val="Times New Roman CE"/>
        <family val="1"/>
      </rPr>
      <t xml:space="preserve"> /1 Előirányzati csoport/</t>
    </r>
  </si>
  <si>
    <r>
      <t xml:space="preserve">Felhalmozási kiadások                                   </t>
    </r>
    <r>
      <rPr>
        <sz val="11"/>
        <rFont val="Times New Roman CE"/>
        <family val="1"/>
      </rPr>
      <t>/2 Előirányzati csoport/</t>
    </r>
  </si>
  <si>
    <t>Hitel-törlesztések</t>
  </si>
  <si>
    <r>
      <t xml:space="preserve">Személyi juttatások        </t>
    </r>
    <r>
      <rPr>
        <sz val="10"/>
        <rFont val="Times New Roman CE"/>
        <family val="1"/>
      </rPr>
      <t>/1 Kiemelt előirányzat/</t>
    </r>
  </si>
  <si>
    <r>
      <t xml:space="preserve">Munkaadókat terhelő járulékok                 </t>
    </r>
    <r>
      <rPr>
        <sz val="10"/>
        <rFont val="Times New Roman CE"/>
        <family val="1"/>
      </rPr>
      <t>/2 Kiemelt előirányzat/</t>
    </r>
  </si>
  <si>
    <r>
      <t xml:space="preserve">Dologi kiadások     </t>
    </r>
    <r>
      <rPr>
        <sz val="10"/>
        <rFont val="Times New Roman CE"/>
        <family val="1"/>
      </rPr>
      <t>/3 Kiemelt előirányzat/</t>
    </r>
  </si>
  <si>
    <r>
      <t xml:space="preserve">Ellátottak pénzbeli juttatásai                         </t>
    </r>
    <r>
      <rPr>
        <sz val="10"/>
        <rFont val="Times New Roman CE"/>
        <family val="1"/>
      </rPr>
      <t>/4 Kiemelt előirányzat/</t>
    </r>
  </si>
  <si>
    <r>
      <t xml:space="preserve">Egyéb működési célú támogatások, kiadások        </t>
    </r>
    <r>
      <rPr>
        <sz val="10"/>
        <color indexed="8"/>
        <rFont val="Times New Roman CE"/>
        <family val="1"/>
      </rPr>
      <t>/5 Kiemelt előirányzat/</t>
    </r>
  </si>
  <si>
    <r>
      <t xml:space="preserve">Beruházások  </t>
    </r>
    <r>
      <rPr>
        <sz val="10"/>
        <rFont val="Times New Roman CE"/>
        <family val="1"/>
      </rPr>
      <t>/1 Kiemelt előirányzat/</t>
    </r>
  </si>
  <si>
    <r>
      <t>Felújítás</t>
    </r>
    <r>
      <rPr>
        <sz val="10"/>
        <rFont val="Times New Roman CE"/>
        <family val="1"/>
      </rPr>
      <t xml:space="preserve">                        /2 Kiemelt előirányzat/</t>
    </r>
  </si>
  <si>
    <r>
      <t>Egyéb felhalmozási kiadások</t>
    </r>
    <r>
      <rPr>
        <sz val="10"/>
        <rFont val="Times New Roman CE"/>
        <family val="1"/>
      </rPr>
      <t xml:space="preserve">          /3 Kiemelt előirányzat/</t>
    </r>
  </si>
  <si>
    <t>I.</t>
  </si>
  <si>
    <t>Egészségügyi ágazat</t>
  </si>
  <si>
    <t>I/22</t>
  </si>
  <si>
    <t>Szociális és Egészségügyi kitüntetések</t>
  </si>
  <si>
    <t>Közalkalmazottak és köztisztviselők foglalkozás-egészségügyi ellátása</t>
  </si>
  <si>
    <t>II/32</t>
  </si>
  <si>
    <t>Iskolatej akció</t>
  </si>
  <si>
    <t>II/165</t>
  </si>
  <si>
    <t>IV/12</t>
  </si>
  <si>
    <t>Orvosi ügyelet támogatása</t>
  </si>
  <si>
    <t>IV/13</t>
  </si>
  <si>
    <t>Alapítványok és civil szervezetek támogatása</t>
  </si>
  <si>
    <t>IV/23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</si>
</sst>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\ ###\ ##0"/>
    <numFmt numFmtId="165" formatCode="###,###"/>
    <numFmt numFmtId="166" formatCode="0.0%"/>
    <numFmt numFmtId="167" formatCode="#,###,###"/>
    <numFmt numFmtId="168" formatCode="##\ ###\ ##0"/>
    <numFmt numFmtId="169" formatCode="0.00\ %"/>
    <numFmt numFmtId="170" formatCode="0.000"/>
    <numFmt numFmtId="171" formatCode="0.000%"/>
    <numFmt numFmtId="172" formatCode="#\ ###\ ###"/>
    <numFmt numFmtId="173" formatCode="###,###,###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&quot;$&quot;#,##0.00_);[Red]\(&quot;$&quot;#,##0.00\)"/>
    <numFmt numFmtId="178" formatCode="#,##0\ _F_t"/>
    <numFmt numFmtId="179" formatCode="#,##0\ &quot;Ft&quot;"/>
    <numFmt numFmtId="180" formatCode="0.0"/>
  </numFmts>
  <fonts count="63">
    <font>
      <sz val="10"/>
      <name val="H-Times New Roman"/>
      <family val="0"/>
    </font>
    <font>
      <b/>
      <sz val="10"/>
      <name val="H-Times New Roman"/>
      <family val="0"/>
    </font>
    <font>
      <i/>
      <sz val="10"/>
      <name val="H-Times New Roman"/>
      <family val="0"/>
    </font>
    <font>
      <b/>
      <i/>
      <sz val="10"/>
      <name val="H-Times New Roman"/>
      <family val="0"/>
    </font>
    <font>
      <b/>
      <sz val="12"/>
      <name val="H-Times New Roman"/>
      <family val="1"/>
    </font>
    <font>
      <b/>
      <sz val="18"/>
      <name val="H-Times New Roman"/>
      <family val="1"/>
    </font>
    <font>
      <b/>
      <sz val="12"/>
      <name val="Times New Roman CE"/>
      <family val="1"/>
    </font>
    <font>
      <sz val="10"/>
      <color indexed="3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sz val="8"/>
      <name val="Times New Roman CE"/>
      <family val="1"/>
    </font>
    <font>
      <b/>
      <sz val="14"/>
      <name val="Times New Roman CE"/>
      <family val="1"/>
    </font>
    <font>
      <b/>
      <sz val="18"/>
      <name val="Times New Roman CE"/>
      <family val="1"/>
    </font>
    <font>
      <b/>
      <sz val="8"/>
      <name val="Times New Roman CE"/>
      <family val="1"/>
    </font>
    <font>
      <sz val="18"/>
      <name val="Times New Roman"/>
      <family val="0"/>
    </font>
    <font>
      <sz val="16"/>
      <name val="Times New Roman"/>
      <family val="0"/>
    </font>
    <font>
      <sz val="11"/>
      <name val="Times New Roman CE"/>
      <family val="1"/>
    </font>
    <font>
      <sz val="10"/>
      <name val="Times New Roman"/>
      <family val="1"/>
    </font>
    <font>
      <b/>
      <i/>
      <sz val="10"/>
      <name val="Times New Roman CE"/>
      <family val="1"/>
    </font>
    <font>
      <b/>
      <sz val="15"/>
      <name val="Times New Roman CE"/>
      <family val="1"/>
    </font>
    <font>
      <sz val="12"/>
      <name val="H-Times New Roman"/>
      <family val="0"/>
    </font>
    <font>
      <u val="single"/>
      <sz val="10"/>
      <color indexed="12"/>
      <name val="H-Times New Roman"/>
      <family val="0"/>
    </font>
    <font>
      <u val="single"/>
      <sz val="10"/>
      <color indexed="36"/>
      <name val="H-Times New Roman"/>
      <family val="0"/>
    </font>
    <font>
      <b/>
      <sz val="11"/>
      <name val="Times New Roman CE"/>
      <family val="1"/>
    </font>
    <font>
      <b/>
      <sz val="12"/>
      <name val="Times New Roman"/>
      <family val="1"/>
    </font>
    <font>
      <sz val="9"/>
      <name val="Times New Roman CE"/>
      <family val="1"/>
    </font>
    <font>
      <b/>
      <sz val="10.5"/>
      <name val="Times New Roman CE"/>
      <family val="1"/>
    </font>
    <font>
      <sz val="9.25"/>
      <name val="Times New Roman CE"/>
      <family val="1"/>
    </font>
    <font>
      <sz val="23.25"/>
      <name val="Times New Roman CE"/>
      <family val="0"/>
    </font>
    <font>
      <sz val="22"/>
      <name val="Times New Roman CE"/>
      <family val="0"/>
    </font>
    <font>
      <sz val="20.75"/>
      <name val="Times New Roman CE"/>
      <family val="0"/>
    </font>
    <font>
      <sz val="20"/>
      <name val="Times New Roman CE"/>
      <family val="0"/>
    </font>
    <font>
      <sz val="10.25"/>
      <name val="Times New Roman CE"/>
      <family val="1"/>
    </font>
    <font>
      <b/>
      <sz val="13"/>
      <name val="Times New Roman CE"/>
      <family val="1"/>
    </font>
    <font>
      <sz val="8.5"/>
      <name val="Times New Roman"/>
      <family val="1"/>
    </font>
    <font>
      <b/>
      <sz val="14"/>
      <name val="Times New Roman"/>
      <family val="1"/>
    </font>
    <font>
      <b/>
      <sz val="12"/>
      <color indexed="17"/>
      <name val="Times New Roman"/>
      <family val="1"/>
    </font>
    <font>
      <b/>
      <sz val="10"/>
      <name val="Times New Roman"/>
      <family val="1"/>
    </font>
    <font>
      <i/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i/>
      <u val="single"/>
      <sz val="12"/>
      <name val="Times New Roman CE"/>
      <family val="1"/>
    </font>
    <font>
      <b/>
      <u val="single"/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9"/>
      <name val="Times New Roman"/>
      <family val="1"/>
    </font>
    <font>
      <b/>
      <sz val="13"/>
      <name val="Times New Roman"/>
      <family val="1"/>
    </font>
    <font>
      <sz val="10"/>
      <color indexed="10"/>
      <name val="Times New Roman CE"/>
      <family val="1"/>
    </font>
    <font>
      <b/>
      <sz val="10"/>
      <color indexed="10"/>
      <name val="Times New Roman CE"/>
      <family val="1"/>
    </font>
    <font>
      <b/>
      <sz val="10"/>
      <color indexed="8"/>
      <name val="Times New Roman CE"/>
      <family val="1"/>
    </font>
    <font>
      <sz val="10"/>
      <color indexed="8"/>
      <name val="Times New Roman CE"/>
      <family val="1"/>
    </font>
    <font>
      <b/>
      <sz val="8"/>
      <color indexed="8"/>
      <name val="Times New Roman CE"/>
      <family val="1"/>
    </font>
    <font>
      <b/>
      <sz val="8"/>
      <color indexed="10"/>
      <name val="Times New Roman CE"/>
      <family val="1"/>
    </font>
    <font>
      <sz val="8"/>
      <color indexed="10"/>
      <name val="Times New Roman CE"/>
      <family val="1"/>
    </font>
    <font>
      <i/>
      <sz val="10"/>
      <name val="Times New Roman CE"/>
      <family val="1"/>
    </font>
    <font>
      <sz val="10"/>
      <color indexed="48"/>
      <name val="Times New Roman CE"/>
      <family val="1"/>
    </font>
    <font>
      <sz val="10"/>
      <color indexed="12"/>
      <name val="Times New Roman CE"/>
      <family val="1"/>
    </font>
    <font>
      <b/>
      <sz val="10"/>
      <color indexed="12"/>
      <name val="Times New Roman CE"/>
      <family val="1"/>
    </font>
    <font>
      <b/>
      <sz val="10"/>
      <color indexed="48"/>
      <name val="Times New Roman CE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8"/>
      <name val="H-Times New Roman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medium"/>
    </border>
    <border>
      <left style="double"/>
      <right style="double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/>
    </xf>
    <xf numFmtId="164" fontId="8" fillId="0" borderId="0" xfId="0" applyNumberFormat="1" applyFont="1" applyAlignment="1">
      <alignment horizontal="right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164" fontId="9" fillId="0" borderId="5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164" fontId="9" fillId="0" borderId="6" xfId="0" applyNumberFormat="1" applyFont="1" applyBorder="1" applyAlignment="1">
      <alignment vertical="center"/>
    </xf>
    <xf numFmtId="0" fontId="9" fillId="0" borderId="7" xfId="0" applyFont="1" applyBorder="1" applyAlignment="1">
      <alignment vertical="center"/>
    </xf>
    <xf numFmtId="164" fontId="9" fillId="0" borderId="1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horizontal="centerContinuous" vertical="center" wrapText="1"/>
    </xf>
    <xf numFmtId="164" fontId="10" fillId="0" borderId="0" xfId="0" applyNumberFormat="1" applyFont="1" applyAlignment="1">
      <alignment horizontal="right"/>
    </xf>
    <xf numFmtId="164" fontId="8" fillId="0" borderId="0" xfId="0" applyNumberFormat="1" applyFont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Alignment="1" quotePrefix="1">
      <alignment vertical="center"/>
    </xf>
    <xf numFmtId="0" fontId="9" fillId="0" borderId="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8" fillId="0" borderId="0" xfId="0" applyFont="1" applyAlignment="1">
      <alignment horizontal="right"/>
    </xf>
    <xf numFmtId="2" fontId="9" fillId="0" borderId="1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64" fontId="6" fillId="0" borderId="0" xfId="0" applyNumberFormat="1" applyFont="1" applyAlignment="1">
      <alignment horizontal="right" vertical="top"/>
    </xf>
    <xf numFmtId="2" fontId="8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2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centerContinuous" vertical="center"/>
    </xf>
    <xf numFmtId="2" fontId="8" fillId="0" borderId="0" xfId="0" applyNumberFormat="1" applyFont="1" applyAlignment="1">
      <alignment horizontal="centerContinuous" vertical="center"/>
    </xf>
    <xf numFmtId="2" fontId="9" fillId="0" borderId="7" xfId="0" applyNumberFormat="1" applyFont="1" applyBorder="1" applyAlignment="1">
      <alignment horizontal="centerContinuous" vertical="center" wrapText="1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right" vertical="center"/>
    </xf>
    <xf numFmtId="2" fontId="9" fillId="0" borderId="5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3" fontId="8" fillId="0" borderId="0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9" fillId="0" borderId="2" xfId="0" applyFont="1" applyBorder="1" applyAlignment="1">
      <alignment horizontal="centerContinuous" vertical="center"/>
    </xf>
    <xf numFmtId="0" fontId="9" fillId="0" borderId="11" xfId="0" applyFont="1" applyBorder="1" applyAlignment="1">
      <alignment horizontal="centerContinuous" vertical="center"/>
    </xf>
    <xf numFmtId="4" fontId="9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9" fillId="0" borderId="1" xfId="0" applyFont="1" applyBorder="1" applyAlignment="1">
      <alignment vertical="center"/>
    </xf>
    <xf numFmtId="164" fontId="8" fillId="0" borderId="0" xfId="0" applyNumberFormat="1" applyFont="1" applyAlignment="1">
      <alignment horizontal="right" vertical="center"/>
    </xf>
    <xf numFmtId="4" fontId="9" fillId="0" borderId="5" xfId="0" applyNumberFormat="1" applyFont="1" applyBorder="1" applyAlignment="1">
      <alignment vertical="center"/>
    </xf>
    <xf numFmtId="4" fontId="8" fillId="0" borderId="0" xfId="0" applyNumberFormat="1" applyFont="1" applyAlignment="1">
      <alignment vertical="center"/>
    </xf>
    <xf numFmtId="4" fontId="9" fillId="0" borderId="1" xfId="0" applyNumberFormat="1" applyFont="1" applyBorder="1" applyAlignment="1">
      <alignment vertical="center"/>
    </xf>
    <xf numFmtId="0" fontId="8" fillId="0" borderId="0" xfId="0" applyFont="1" applyAlignment="1">
      <alignment/>
    </xf>
    <xf numFmtId="4" fontId="9" fillId="0" borderId="0" xfId="0" applyNumberFormat="1" applyFont="1" applyBorder="1" applyAlignment="1">
      <alignment vertical="center"/>
    </xf>
    <xf numFmtId="165" fontId="9" fillId="0" borderId="1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/>
    </xf>
    <xf numFmtId="165" fontId="9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65" fontId="7" fillId="0" borderId="0" xfId="0" applyNumberFormat="1" applyFont="1" applyAlignment="1">
      <alignment horizontal="right" vertical="center"/>
    </xf>
    <xf numFmtId="165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Continuous" vertical="center"/>
    </xf>
    <xf numFmtId="165" fontId="8" fillId="0" borderId="0" xfId="0" applyNumberFormat="1" applyFont="1" applyAlignment="1">
      <alignment horizontal="centerContinuous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5" xfId="0" applyFont="1" applyFill="1" applyBorder="1" applyAlignment="1" quotePrefix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167" fontId="8" fillId="0" borderId="0" xfId="0" applyNumberFormat="1" applyFont="1" applyFill="1" applyAlignment="1">
      <alignment horizontal="right"/>
    </xf>
    <xf numFmtId="0" fontId="8" fillId="0" borderId="2" xfId="0" applyFont="1" applyFill="1" applyBorder="1" applyAlignment="1">
      <alignment/>
    </xf>
    <xf numFmtId="167" fontId="9" fillId="0" borderId="1" xfId="0" applyNumberFormat="1" applyFont="1" applyFill="1" applyBorder="1" applyAlignment="1">
      <alignment horizontal="right" vertical="center"/>
    </xf>
    <xf numFmtId="2" fontId="9" fillId="0" borderId="1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4" fontId="9" fillId="0" borderId="5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right" vertical="center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8" fontId="8" fillId="0" borderId="0" xfId="0" applyNumberFormat="1" applyFont="1" applyAlignment="1">
      <alignment vertical="center"/>
    </xf>
    <xf numFmtId="49" fontId="9" fillId="0" borderId="1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164" fontId="9" fillId="0" borderId="20" xfId="0" applyNumberFormat="1" applyFont="1" applyBorder="1" applyAlignment="1">
      <alignment vertical="center"/>
    </xf>
    <xf numFmtId="4" fontId="9" fillId="0" borderId="2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9" fillId="0" borderId="7" xfId="0" applyFont="1" applyFill="1" applyBorder="1" applyAlignment="1">
      <alignment horizontal="center" vertical="center"/>
    </xf>
    <xf numFmtId="178" fontId="8" fillId="0" borderId="0" xfId="0" applyNumberFormat="1" applyFont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Continuous" vertical="center"/>
    </xf>
    <xf numFmtId="0" fontId="37" fillId="0" borderId="1" xfId="0" applyFont="1" applyBorder="1" applyAlignment="1">
      <alignment horizontal="centerContinuous" vertical="center"/>
    </xf>
    <xf numFmtId="0" fontId="38" fillId="0" borderId="1" xfId="0" applyFont="1" applyBorder="1" applyAlignment="1">
      <alignment horizontal="centerContinuous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73" fontId="39" fillId="0" borderId="21" xfId="0" applyNumberFormat="1" applyFont="1" applyBorder="1" applyAlignment="1">
      <alignment vertical="center"/>
    </xf>
    <xf numFmtId="2" fontId="39" fillId="0" borderId="21" xfId="0" applyNumberFormat="1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173" fontId="18" fillId="0" borderId="6" xfId="0" applyNumberFormat="1" applyFont="1" applyBorder="1" applyAlignment="1">
      <alignment vertical="center"/>
    </xf>
    <xf numFmtId="2" fontId="18" fillId="0" borderId="6" xfId="0" applyNumberFormat="1" applyFont="1" applyBorder="1" applyAlignment="1">
      <alignment vertical="center"/>
    </xf>
    <xf numFmtId="173" fontId="18" fillId="0" borderId="23" xfId="0" applyNumberFormat="1" applyFont="1" applyBorder="1" applyAlignment="1">
      <alignment vertical="center"/>
    </xf>
    <xf numFmtId="0" fontId="39" fillId="0" borderId="22" xfId="0" applyFont="1" applyBorder="1" applyAlignment="1">
      <alignment vertical="center"/>
    </xf>
    <xf numFmtId="173" fontId="39" fillId="0" borderId="6" xfId="0" applyNumberFormat="1" applyFont="1" applyBorder="1" applyAlignment="1">
      <alignment vertical="center"/>
    </xf>
    <xf numFmtId="2" fontId="39" fillId="0" borderId="6" xfId="0" applyNumberFormat="1" applyFont="1" applyBorder="1" applyAlignment="1">
      <alignment vertical="center"/>
    </xf>
    <xf numFmtId="2" fontId="39" fillId="0" borderId="23" xfId="0" applyNumberFormat="1" applyFont="1" applyBorder="1" applyAlignment="1">
      <alignment vertical="center"/>
    </xf>
    <xf numFmtId="0" fontId="40" fillId="0" borderId="22" xfId="0" applyFont="1" applyBorder="1" applyAlignment="1">
      <alignment vertical="center"/>
    </xf>
    <xf numFmtId="173" fontId="40" fillId="0" borderId="6" xfId="0" applyNumberFormat="1" applyFont="1" applyBorder="1" applyAlignment="1">
      <alignment vertical="center"/>
    </xf>
    <xf numFmtId="2" fontId="40" fillId="0" borderId="6" xfId="0" applyNumberFormat="1" applyFont="1" applyBorder="1" applyAlignment="1">
      <alignment vertical="center"/>
    </xf>
    <xf numFmtId="2" fontId="40" fillId="0" borderId="23" xfId="0" applyNumberFormat="1" applyFont="1" applyBorder="1" applyAlignment="1">
      <alignment vertical="center"/>
    </xf>
    <xf numFmtId="0" fontId="40" fillId="0" borderId="22" xfId="0" applyFont="1" applyBorder="1" applyAlignment="1">
      <alignment vertical="center" wrapText="1"/>
    </xf>
    <xf numFmtId="0" fontId="38" fillId="0" borderId="22" xfId="0" applyFont="1" applyBorder="1" applyAlignment="1">
      <alignment vertical="center"/>
    </xf>
    <xf numFmtId="173" fontId="38" fillId="0" borderId="6" xfId="0" applyNumberFormat="1" applyFont="1" applyBorder="1" applyAlignment="1">
      <alignment vertical="center"/>
    </xf>
    <xf numFmtId="2" fontId="38" fillId="0" borderId="6" xfId="0" applyNumberFormat="1" applyFont="1" applyBorder="1" applyAlignment="1">
      <alignment vertical="center"/>
    </xf>
    <xf numFmtId="2" fontId="38" fillId="0" borderId="23" xfId="0" applyNumberFormat="1" applyFont="1" applyBorder="1" applyAlignment="1">
      <alignment vertical="center"/>
    </xf>
    <xf numFmtId="2" fontId="18" fillId="0" borderId="23" xfId="0" applyNumberFormat="1" applyFont="1" applyBorder="1" applyAlignment="1">
      <alignment vertical="center"/>
    </xf>
    <xf numFmtId="173" fontId="38" fillId="0" borderId="19" xfId="0" applyNumberFormat="1" applyFont="1" applyBorder="1" applyAlignment="1">
      <alignment vertical="center"/>
    </xf>
    <xf numFmtId="2" fontId="38" fillId="0" borderId="19" xfId="0" applyNumberFormat="1" applyFont="1" applyBorder="1" applyAlignment="1">
      <alignment vertical="center"/>
    </xf>
    <xf numFmtId="2" fontId="38" fillId="0" borderId="18" xfId="0" applyNumberFormat="1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173" fontId="18" fillId="0" borderId="19" xfId="0" applyNumberFormat="1" applyFont="1" applyBorder="1" applyAlignment="1">
      <alignment vertical="center"/>
    </xf>
    <xf numFmtId="2" fontId="18" fillId="0" borderId="19" xfId="0" applyNumberFormat="1" applyFont="1" applyBorder="1" applyAlignment="1">
      <alignment vertical="center"/>
    </xf>
    <xf numFmtId="2" fontId="18" fillId="0" borderId="18" xfId="0" applyNumberFormat="1" applyFont="1" applyBorder="1" applyAlignment="1">
      <alignment vertical="center"/>
    </xf>
    <xf numFmtId="0" fontId="38" fillId="0" borderId="24" xfId="0" applyFont="1" applyBorder="1" applyAlignment="1">
      <alignment horizontal="center" vertical="center"/>
    </xf>
    <xf numFmtId="173" fontId="38" fillId="0" borderId="24" xfId="0" applyNumberFormat="1" applyFont="1" applyBorder="1" applyAlignment="1">
      <alignment horizontal="right" vertical="center"/>
    </xf>
    <xf numFmtId="2" fontId="38" fillId="0" borderId="24" xfId="0" applyNumberFormat="1" applyFont="1" applyBorder="1" applyAlignment="1">
      <alignment horizontal="right" vertical="center"/>
    </xf>
    <xf numFmtId="2" fontId="38" fillId="0" borderId="24" xfId="0" applyNumberFormat="1" applyFont="1" applyBorder="1" applyAlignment="1">
      <alignment vertical="center"/>
    </xf>
    <xf numFmtId="2" fontId="38" fillId="0" borderId="1" xfId="0" applyNumberFormat="1" applyFont="1" applyBorder="1" applyAlignment="1">
      <alignment horizontal="right" vertical="center"/>
    </xf>
    <xf numFmtId="173" fontId="38" fillId="0" borderId="24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64" fontId="8" fillId="0" borderId="0" xfId="0" applyNumberFormat="1" applyFont="1" applyBorder="1" applyAlignment="1">
      <alignment vertical="center"/>
    </xf>
    <xf numFmtId="3" fontId="8" fillId="0" borderId="0" xfId="0" applyNumberFormat="1" applyFont="1" applyFill="1" applyBorder="1" applyAlignment="1">
      <alignment horizontal="right" vertical="center"/>
    </xf>
    <xf numFmtId="167" fontId="8" fillId="0" borderId="0" xfId="0" applyNumberFormat="1" applyFont="1" applyFill="1" applyBorder="1" applyAlignment="1">
      <alignment horizontal="right" vertical="center"/>
    </xf>
    <xf numFmtId="0" fontId="8" fillId="0" borderId="2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164" fontId="6" fillId="0" borderId="25" xfId="0" applyNumberFormat="1" applyFont="1" applyBorder="1" applyAlignment="1">
      <alignment vertical="center"/>
    </xf>
    <xf numFmtId="164" fontId="1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26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right" vertical="center"/>
    </xf>
    <xf numFmtId="164" fontId="9" fillId="0" borderId="0" xfId="0" applyNumberFormat="1" applyFont="1" applyAlignment="1">
      <alignment vertical="center"/>
    </xf>
    <xf numFmtId="164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0" fontId="9" fillId="0" borderId="26" xfId="0" applyFont="1" applyFill="1" applyBorder="1" applyAlignment="1">
      <alignment horizontal="center" vertical="center" wrapText="1"/>
    </xf>
    <xf numFmtId="178" fontId="8" fillId="0" borderId="0" xfId="0" applyNumberFormat="1" applyFont="1" applyBorder="1" applyAlignment="1">
      <alignment vertical="center"/>
    </xf>
    <xf numFmtId="178" fontId="9" fillId="0" borderId="26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right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3" fontId="38" fillId="0" borderId="1" xfId="0" applyNumberFormat="1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3" fontId="18" fillId="0" borderId="0" xfId="0" applyNumberFormat="1" applyFont="1" applyAlignment="1">
      <alignment vertical="center"/>
    </xf>
    <xf numFmtId="180" fontId="18" fillId="0" borderId="0" xfId="0" applyNumberFormat="1" applyFont="1" applyAlignment="1">
      <alignment horizontal="center" vertical="center"/>
    </xf>
    <xf numFmtId="0" fontId="38" fillId="0" borderId="0" xfId="0" applyFont="1" applyAlignment="1">
      <alignment vertical="center"/>
    </xf>
    <xf numFmtId="3" fontId="38" fillId="0" borderId="0" xfId="0" applyNumberFormat="1" applyFont="1" applyAlignment="1">
      <alignment vertical="center"/>
    </xf>
    <xf numFmtId="180" fontId="38" fillId="0" borderId="0" xfId="0" applyNumberFormat="1" applyFont="1" applyAlignment="1">
      <alignment horizontal="center" vertical="center"/>
    </xf>
    <xf numFmtId="0" fontId="42" fillId="0" borderId="0" xfId="0" applyFont="1" applyAlignment="1">
      <alignment vertical="center"/>
    </xf>
    <xf numFmtId="3" fontId="42" fillId="0" borderId="0" xfId="0" applyNumberFormat="1" applyFont="1" applyAlignment="1">
      <alignment vertical="center"/>
    </xf>
    <xf numFmtId="180" fontId="42" fillId="0" borderId="0" xfId="0" applyNumberFormat="1" applyFont="1" applyAlignment="1">
      <alignment horizontal="center" vertical="center"/>
    </xf>
    <xf numFmtId="3" fontId="38" fillId="0" borderId="1" xfId="0" applyNumberFormat="1" applyFont="1" applyBorder="1" applyAlignment="1">
      <alignment vertical="center"/>
    </xf>
    <xf numFmtId="180" fontId="38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4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3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8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45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3" fontId="18" fillId="0" borderId="0" xfId="0" applyNumberFormat="1" applyFont="1" applyAlignment="1" quotePrefix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3" fontId="38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  <xf numFmtId="3" fontId="47" fillId="0" borderId="0" xfId="0" applyNumberFormat="1" applyFont="1" applyAlignment="1">
      <alignment vertical="center"/>
    </xf>
    <xf numFmtId="3" fontId="47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3" fontId="48" fillId="0" borderId="1" xfId="0" applyNumberFormat="1" applyFont="1" applyBorder="1" applyAlignment="1">
      <alignment vertical="center"/>
    </xf>
    <xf numFmtId="3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vertical="center" wrapText="1"/>
    </xf>
    <xf numFmtId="3" fontId="17" fillId="0" borderId="0" xfId="0" applyNumberFormat="1" applyFont="1" applyAlignment="1">
      <alignment vertical="center"/>
    </xf>
    <xf numFmtId="3" fontId="9" fillId="0" borderId="16" xfId="0" applyNumberFormat="1" applyFont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49" fillId="0" borderId="1" xfId="0" applyNumberFormat="1" applyFont="1" applyBorder="1" applyAlignment="1">
      <alignment horizontal="center" vertical="center" wrapText="1"/>
    </xf>
    <xf numFmtId="3" fontId="48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vertical="center" wrapText="1"/>
    </xf>
    <xf numFmtId="3" fontId="14" fillId="0" borderId="0" xfId="0" applyNumberFormat="1" applyFont="1" applyBorder="1" applyAlignment="1">
      <alignment horizontal="center" vertical="center" wrapText="1"/>
    </xf>
    <xf numFmtId="3" fontId="51" fillId="0" borderId="0" xfId="0" applyNumberFormat="1" applyFont="1" applyBorder="1" applyAlignment="1">
      <alignment horizontal="center" vertical="center" wrapText="1"/>
    </xf>
    <xf numFmtId="3" fontId="52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vertical="center"/>
    </xf>
    <xf numFmtId="3" fontId="53" fillId="0" borderId="0" xfId="0" applyNumberFormat="1" applyFont="1" applyBorder="1" applyAlignment="1">
      <alignment horizontal="right" vertical="center"/>
    </xf>
    <xf numFmtId="3" fontId="11" fillId="0" borderId="0" xfId="0" applyNumberFormat="1" applyFont="1" applyBorder="1" applyAlignment="1">
      <alignment horizontal="right" vertical="center"/>
    </xf>
    <xf numFmtId="3" fontId="11" fillId="0" borderId="0" xfId="0" applyNumberFormat="1" applyFont="1" applyAlignment="1">
      <alignment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center" vertical="center"/>
    </xf>
    <xf numFmtId="3" fontId="55" fillId="0" borderId="0" xfId="0" applyNumberFormat="1" applyFont="1" applyBorder="1" applyAlignment="1">
      <alignment vertical="center"/>
    </xf>
    <xf numFmtId="3" fontId="47" fillId="0" borderId="0" xfId="0" applyNumberFormat="1" applyFont="1" applyBorder="1" applyAlignment="1">
      <alignment vertical="center"/>
    </xf>
    <xf numFmtId="3" fontId="56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 wrapText="1"/>
    </xf>
    <xf numFmtId="3" fontId="55" fillId="0" borderId="0" xfId="0" applyNumberFormat="1" applyFont="1" applyAlignment="1">
      <alignment vertical="center"/>
    </xf>
    <xf numFmtId="3" fontId="56" fillId="0" borderId="0" xfId="0" applyNumberFormat="1" applyFont="1" applyAlignment="1">
      <alignment vertical="center"/>
    </xf>
    <xf numFmtId="3" fontId="9" fillId="0" borderId="0" xfId="0" applyNumberFormat="1" applyFont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57" fillId="0" borderId="1" xfId="0" applyNumberFormat="1" applyFont="1" applyBorder="1" applyAlignment="1">
      <alignment vertical="center"/>
    </xf>
    <xf numFmtId="3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vertical="center"/>
    </xf>
    <xf numFmtId="3" fontId="8" fillId="0" borderId="0" xfId="0" applyNumberFormat="1" applyFont="1" applyAlignment="1">
      <alignment/>
    </xf>
    <xf numFmtId="3" fontId="19" fillId="0" borderId="0" xfId="0" applyNumberFormat="1" applyFont="1" applyAlignment="1">
      <alignment horizontal="center" vertical="center"/>
    </xf>
    <xf numFmtId="3" fontId="19" fillId="0" borderId="0" xfId="0" applyNumberFormat="1" applyFont="1" applyAlignment="1">
      <alignment vertical="center"/>
    </xf>
    <xf numFmtId="3" fontId="19" fillId="0" borderId="5" xfId="0" applyNumberFormat="1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3" fontId="9" fillId="0" borderId="5" xfId="0" applyNumberFormat="1" applyFont="1" applyBorder="1" applyAlignment="1">
      <alignment vertical="center"/>
    </xf>
    <xf numFmtId="3" fontId="54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vertical="center"/>
    </xf>
    <xf numFmtId="3" fontId="58" fillId="0" borderId="0" xfId="0" applyNumberFormat="1" applyFont="1" applyBorder="1" applyAlignment="1">
      <alignment vertical="center"/>
    </xf>
    <xf numFmtId="3" fontId="57" fillId="0" borderId="0" xfId="0" applyNumberFormat="1" applyFont="1" applyBorder="1" applyAlignment="1">
      <alignment vertical="center"/>
    </xf>
    <xf numFmtId="3" fontId="48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left" vertical="center" wrapText="1"/>
    </xf>
    <xf numFmtId="3" fontId="58" fillId="0" borderId="1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left" vertical="center"/>
    </xf>
    <xf numFmtId="3" fontId="6" fillId="0" borderId="0" xfId="0" applyNumberFormat="1" applyFont="1" applyBorder="1" applyAlignment="1">
      <alignment horizontal="left" vertical="center"/>
    </xf>
    <xf numFmtId="3" fontId="8" fillId="0" borderId="0" xfId="0" applyNumberFormat="1" applyFont="1" applyAlignment="1">
      <alignment horizont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vertical="center"/>
    </xf>
    <xf numFmtId="3" fontId="56" fillId="0" borderId="5" xfId="0" applyNumberFormat="1" applyFont="1" applyBorder="1" applyAlignment="1">
      <alignment vertical="center"/>
    </xf>
    <xf numFmtId="3" fontId="47" fillId="0" borderId="5" xfId="0" applyNumberFormat="1" applyFont="1" applyBorder="1" applyAlignment="1">
      <alignment vertical="center"/>
    </xf>
    <xf numFmtId="3" fontId="8" fillId="0" borderId="5" xfId="0" applyNumberFormat="1" applyFont="1" applyBorder="1" applyAlignment="1">
      <alignment vertical="center" wrapText="1"/>
    </xf>
    <xf numFmtId="3" fontId="8" fillId="0" borderId="5" xfId="0" applyNumberFormat="1" applyFont="1" applyBorder="1" applyAlignment="1">
      <alignment horizontal="right" vertical="center"/>
    </xf>
    <xf numFmtId="3" fontId="55" fillId="0" borderId="5" xfId="0" applyNumberFormat="1" applyFont="1" applyBorder="1" applyAlignment="1">
      <alignment vertical="center"/>
    </xf>
    <xf numFmtId="0" fontId="39" fillId="0" borderId="27" xfId="0" applyFont="1" applyBorder="1" applyAlignment="1">
      <alignment vertical="center"/>
    </xf>
    <xf numFmtId="0" fontId="39" fillId="0" borderId="27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173" fontId="59" fillId="0" borderId="6" xfId="0" applyNumberFormat="1" applyFont="1" applyBorder="1" applyAlignment="1">
      <alignment vertical="center"/>
    </xf>
    <xf numFmtId="2" fontId="59" fillId="0" borderId="6" xfId="0" applyNumberFormat="1" applyFont="1" applyBorder="1" applyAlignment="1">
      <alignment vertical="center"/>
    </xf>
    <xf numFmtId="2" fontId="59" fillId="0" borderId="23" xfId="0" applyNumberFormat="1" applyFont="1" applyBorder="1" applyAlignment="1">
      <alignment vertical="center"/>
    </xf>
    <xf numFmtId="4" fontId="59" fillId="0" borderId="6" xfId="0" applyNumberFormat="1" applyFont="1" applyBorder="1" applyAlignment="1">
      <alignment vertical="center"/>
    </xf>
    <xf numFmtId="0" fontId="38" fillId="0" borderId="22" xfId="0" applyFont="1" applyBorder="1" applyAlignment="1">
      <alignment vertical="center" wrapText="1"/>
    </xf>
    <xf numFmtId="173" fontId="39" fillId="0" borderId="28" xfId="0" applyNumberFormat="1" applyFont="1" applyBorder="1" applyAlignment="1">
      <alignment vertical="center"/>
    </xf>
    <xf numFmtId="2" fontId="39" fillId="0" borderId="28" xfId="0" applyNumberFormat="1" applyFont="1" applyBorder="1" applyAlignment="1">
      <alignment vertical="center"/>
    </xf>
    <xf numFmtId="2" fontId="39" fillId="0" borderId="29" xfId="0" applyNumberFormat="1" applyFont="1" applyBorder="1" applyAlignment="1">
      <alignment vertical="center"/>
    </xf>
    <xf numFmtId="0" fontId="59" fillId="0" borderId="22" xfId="0" applyFont="1" applyBorder="1" applyAlignment="1">
      <alignment vertical="center"/>
    </xf>
    <xf numFmtId="0" fontId="59" fillId="0" borderId="6" xfId="0" applyFont="1" applyBorder="1" applyAlignment="1">
      <alignment vertical="center"/>
    </xf>
    <xf numFmtId="0" fontId="59" fillId="0" borderId="23" xfId="0" applyFont="1" applyBorder="1" applyAlignment="1">
      <alignment vertical="center"/>
    </xf>
    <xf numFmtId="0" fontId="59" fillId="0" borderId="21" xfId="0" applyFont="1" applyBorder="1" applyAlignment="1">
      <alignment vertical="center" wrapText="1"/>
    </xf>
    <xf numFmtId="0" fontId="59" fillId="0" borderId="21" xfId="0" applyFont="1" applyBorder="1" applyAlignment="1">
      <alignment vertical="center"/>
    </xf>
    <xf numFmtId="0" fontId="59" fillId="0" borderId="27" xfId="0" applyFont="1" applyBorder="1" applyAlignment="1">
      <alignment vertical="center" wrapText="1"/>
    </xf>
    <xf numFmtId="0" fontId="60" fillId="0" borderId="22" xfId="0" applyFont="1" applyBorder="1" applyAlignment="1">
      <alignment vertical="center"/>
    </xf>
    <xf numFmtId="0" fontId="60" fillId="0" borderId="22" xfId="0" applyFont="1" applyBorder="1" applyAlignment="1">
      <alignment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173" fontId="38" fillId="0" borderId="6" xfId="0" applyNumberFormat="1" applyFont="1" applyBorder="1" applyAlignment="1">
      <alignment vertical="center"/>
    </xf>
    <xf numFmtId="2" fontId="38" fillId="0" borderId="6" xfId="0" applyNumberFormat="1" applyFont="1" applyBorder="1" applyAlignment="1">
      <alignment vertical="center"/>
    </xf>
    <xf numFmtId="2" fontId="38" fillId="0" borderId="23" xfId="0" applyNumberFormat="1" applyFont="1" applyBorder="1" applyAlignment="1">
      <alignment vertical="center"/>
    </xf>
    <xf numFmtId="0" fontId="61" fillId="0" borderId="22" xfId="0" applyFont="1" applyBorder="1" applyAlignment="1">
      <alignment vertical="center" wrapText="1"/>
    </xf>
    <xf numFmtId="173" fontId="61" fillId="0" borderId="6" xfId="0" applyNumberFormat="1" applyFont="1" applyBorder="1" applyAlignment="1">
      <alignment vertical="center"/>
    </xf>
    <xf numFmtId="2" fontId="61" fillId="0" borderId="6" xfId="0" applyNumberFormat="1" applyFont="1" applyBorder="1" applyAlignment="1">
      <alignment vertical="center"/>
    </xf>
    <xf numFmtId="2" fontId="61" fillId="0" borderId="23" xfId="0" applyNumberFormat="1" applyFont="1" applyBorder="1" applyAlignment="1">
      <alignment vertical="center"/>
    </xf>
    <xf numFmtId="0" fontId="59" fillId="0" borderId="22" xfId="0" applyFont="1" applyBorder="1" applyAlignment="1">
      <alignment vertical="center"/>
    </xf>
    <xf numFmtId="0" fontId="59" fillId="0" borderId="17" xfId="0" applyFont="1" applyBorder="1" applyAlignment="1">
      <alignment vertical="center"/>
    </xf>
    <xf numFmtId="3" fontId="9" fillId="0" borderId="15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3" fontId="48" fillId="0" borderId="15" xfId="0" applyNumberFormat="1" applyFont="1" applyBorder="1" applyAlignment="1">
      <alignment horizontal="center" vertical="center" wrapText="1"/>
    </xf>
    <xf numFmtId="3" fontId="48" fillId="0" borderId="16" xfId="0" applyNumberFormat="1" applyFont="1" applyBorder="1" applyAlignment="1">
      <alignment horizontal="center" vertical="center" wrapText="1"/>
    </xf>
    <xf numFmtId="3" fontId="24" fillId="0" borderId="2" xfId="0" applyNumberFormat="1" applyFont="1" applyBorder="1" applyAlignment="1">
      <alignment horizontal="center" vertical="center"/>
    </xf>
    <xf numFmtId="3" fontId="17" fillId="0" borderId="11" xfId="0" applyNumberFormat="1" applyFont="1" applyBorder="1" applyAlignment="1">
      <alignment horizontal="center" vertical="center"/>
    </xf>
    <xf numFmtId="3" fontId="17" fillId="0" borderId="7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3" fontId="8" fillId="0" borderId="0" xfId="0" applyNumberFormat="1" applyFont="1" applyFill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3" fontId="9" fillId="0" borderId="5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3" fontId="24" fillId="0" borderId="2" xfId="0" applyNumberFormat="1" applyFont="1" applyBorder="1" applyAlignment="1">
      <alignment horizontal="center" vertical="center" wrapText="1"/>
    </xf>
    <xf numFmtId="3" fontId="17" fillId="0" borderId="11" xfId="0" applyNumberFormat="1" applyFont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165" fontId="9" fillId="0" borderId="30" xfId="0" applyNumberFormat="1" applyFont="1" applyBorder="1" applyAlignment="1">
      <alignment horizontal="center" vertical="center"/>
    </xf>
    <xf numFmtId="165" fontId="9" fillId="0" borderId="31" xfId="0" applyNumberFormat="1" applyFont="1" applyBorder="1" applyAlignment="1">
      <alignment horizontal="center" vertical="center"/>
    </xf>
    <xf numFmtId="165" fontId="9" fillId="0" borderId="32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65" fontId="9" fillId="0" borderId="15" xfId="0" applyNumberFormat="1" applyFont="1" applyBorder="1" applyAlignment="1">
      <alignment horizontal="center" vertical="center" wrapText="1"/>
    </xf>
    <xf numFmtId="165" fontId="9" fillId="0" borderId="16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36" fillId="0" borderId="33" xfId="0" applyFont="1" applyBorder="1" applyAlignment="1">
      <alignment horizontal="center" vertical="center"/>
    </xf>
    <xf numFmtId="0" fontId="36" fillId="0" borderId="34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textRotation="90"/>
    </xf>
    <xf numFmtId="0" fontId="9" fillId="0" borderId="16" xfId="0" applyFont="1" applyBorder="1" applyAlignment="1">
      <alignment horizontal="center" vertical="center" textRotation="90"/>
    </xf>
    <xf numFmtId="164" fontId="8" fillId="0" borderId="0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externalLink" Target="externalLinks/externalLink4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Bevételi teljesítés megoszlása 2002. évi tény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8"/>
          <c:y val="0.4095"/>
          <c:w val="0.61825"/>
          <c:h val="0.375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Grid">
                <a:fgClr>
                  <a:srgbClr val="8080FF"/>
                </a:fgClr>
                <a:bgClr>
                  <a:srgbClr val="E3E3E3"/>
                </a:bgClr>
              </a:pattFill>
            </c:spPr>
          </c:dPt>
          <c:dPt>
            <c:idx val="1"/>
            <c:spPr>
              <a:pattFill prst="wdUpDiag">
                <a:fgClr>
                  <a:srgbClr val="802060"/>
                </a:fgClr>
                <a:bgClr>
                  <a:srgbClr val="E3E3E3"/>
                </a:bgClr>
              </a:pattFill>
            </c:spPr>
          </c:dPt>
          <c:dPt>
            <c:idx val="3"/>
            <c:spPr>
              <a:pattFill prst="dkHorz">
                <a:fgClr>
                  <a:srgbClr val="FFFFFF"/>
                </a:fgClr>
                <a:bgClr>
                  <a:srgbClr val="33CCCC"/>
                </a:bgClr>
              </a:pattFill>
            </c:spPr>
          </c:dPt>
          <c:dPt>
            <c:idx val="4"/>
            <c:spPr>
              <a:pattFill prst="pct5">
                <a:fgClr>
                  <a:srgbClr val="600080"/>
                </a:fgClr>
                <a:bgClr>
                  <a:srgbClr val="E3E3E3"/>
                </a:bgClr>
              </a:pattFill>
            </c:spPr>
          </c:dPt>
          <c:dPt>
            <c:idx val="8"/>
            <c:spPr>
              <a:pattFill prst="dkVert">
                <a:fgClr>
                  <a:srgbClr val="000080"/>
                </a:fgClr>
                <a:bgClr>
                  <a:srgbClr val="E3E3E3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41,70%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12,06%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29,08%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2,74%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1,09%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0,01%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10,97%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'1. sz. kimutatás'!$J$8:$J$14</c:f>
              <c:strCache/>
            </c:strRef>
          </c:cat>
          <c:val>
            <c:numRef>
              <c:f>'1. sz. kimutatás'!$K$8:$K$14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875"/>
          <c:y val="0.2435"/>
          <c:w val="0.34425"/>
          <c:h val="0.70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Bevételi teljesítés megoszlása 2003. évi tény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975"/>
          <c:y val="0.33125"/>
          <c:w val="0.617"/>
          <c:h val="0.453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Grid">
                <a:fgClr>
                  <a:srgbClr val="8080FF"/>
                </a:fgClr>
                <a:bgClr>
                  <a:srgbClr val="E3E3E3"/>
                </a:bgClr>
              </a:pattFill>
            </c:spPr>
          </c:dPt>
          <c:dPt>
            <c:idx val="1"/>
            <c:spPr>
              <a:pattFill prst="wdUpDiag">
                <a:fgClr>
                  <a:srgbClr val="802060"/>
                </a:fgClr>
                <a:bgClr>
                  <a:srgbClr val="E3E3E3"/>
                </a:bgClr>
              </a:pattFill>
            </c:spPr>
          </c:dPt>
          <c:dPt>
            <c:idx val="3"/>
            <c:spPr>
              <a:pattFill prst="dkHorz">
                <a:fgClr>
                  <a:srgbClr val="33CCCC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Vert">
                <a:fgClr>
                  <a:srgbClr val="000080"/>
                </a:fgClr>
                <a:bgClr>
                  <a:srgbClr val="E3E3E3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39,85%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15,63%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30,38%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3,66%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2,85%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7,19%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'1. sz. kimutatás'!$J$16:$J$22</c:f>
              <c:strCache/>
            </c:strRef>
          </c:cat>
          <c:val>
            <c:numRef>
              <c:f>'1. sz. kimutatás'!$K$16:$K$22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775"/>
          <c:y val="0.267"/>
          <c:w val="0.35225"/>
          <c:h val="0.7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Kiadási teljesítés megoszlása 2002. évi tény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75"/>
          <c:y val="0.43675"/>
          <c:w val="0.53975"/>
          <c:h val="0.401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Grid">
                <a:fgClr>
                  <a:srgbClr val="8080FF"/>
                </a:fgClr>
                <a:bgClr>
                  <a:srgbClr val="E3E3E3"/>
                </a:bgClr>
              </a:pattFill>
            </c:spPr>
          </c:dPt>
          <c:dPt>
            <c:idx val="3"/>
            <c:spPr>
              <a:pattFill prst="dkVert">
                <a:fgClr>
                  <a:srgbClr val="FFFFFF"/>
                </a:fgClr>
                <a:bgClr>
                  <a:srgbClr val="33CCCC"/>
                </a:bgClr>
              </a:pattFill>
            </c:spPr>
          </c:dPt>
          <c:dPt>
            <c:idx val="4"/>
            <c:spPr>
              <a:pattFill prst="ltHorz">
                <a:fgClr>
                  <a:srgbClr val="600080"/>
                </a:fgClr>
                <a:bgClr>
                  <a:srgbClr val="E3E3E3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73,17%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1,99%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7,49%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0,57%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8,42%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5,50%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0,34%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0,10%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'2. sz. kimutatás'!$K$10:$K$17</c:f>
              <c:strCache/>
            </c:strRef>
          </c:cat>
          <c:val>
            <c:numRef>
              <c:f>'2. sz. kimutatás'!$L$10:$L$17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625"/>
          <c:y val="0.155"/>
          <c:w val="0.41375"/>
          <c:h val="0.81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Kiadási teljesítés megoszlása 2003. évi tény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95"/>
          <c:y val="0.39575"/>
          <c:w val="0.523"/>
          <c:h val="0.409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Grid">
                <a:fgClr>
                  <a:srgbClr val="8080FF"/>
                </a:fgClr>
                <a:bgClr>
                  <a:srgbClr val="E3E3E3"/>
                </a:bgClr>
              </a:pattFill>
            </c:spPr>
          </c:dPt>
          <c:dPt>
            <c:idx val="3"/>
            <c:spPr>
              <a:pattFill prst="dkVert">
                <a:fgClr>
                  <a:srgbClr val="33CCCC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600080"/>
                </a:fgClr>
                <a:bgClr>
                  <a:srgbClr val="E3E3E3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74,67%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0,09%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10,48%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0,72%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4,63%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5,35%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1,12%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0,34%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'2. sz. kimutatás'!$K$20:$K$27</c:f>
              <c:strCache/>
            </c:strRef>
          </c:cat>
          <c:val>
            <c:numRef>
              <c:f>'2. sz. kimutatás'!$L$20:$L$26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675"/>
          <c:y val="0.223"/>
          <c:w val="0.41325"/>
          <c:h val="0.777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7</xdr:col>
      <xdr:colOff>800100</xdr:colOff>
      <xdr:row>3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9525" y="323850"/>
          <a:ext cx="798195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Bevételek alakulása 2002-2003. évben</a:t>
          </a:r>
        </a:p>
      </xdr:txBody>
    </xdr:sp>
    <xdr:clientData/>
  </xdr:twoCellAnchor>
  <xdr:twoCellAnchor>
    <xdr:from>
      <xdr:col>6</xdr:col>
      <xdr:colOff>171450</xdr:colOff>
      <xdr:row>42</xdr:row>
      <xdr:rowOff>66675</xdr:rowOff>
    </xdr:from>
    <xdr:to>
      <xdr:col>7</xdr:col>
      <xdr:colOff>733425</xdr:colOff>
      <xdr:row>43</xdr:row>
      <xdr:rowOff>114300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6505575" y="7848600"/>
          <a:ext cx="1419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1" i="0" u="none" baseline="0"/>
            <a:t>2. sz. ábra</a:t>
          </a:r>
        </a:p>
      </xdr:txBody>
    </xdr:sp>
    <xdr:clientData/>
  </xdr:twoCellAnchor>
  <xdr:twoCellAnchor>
    <xdr:from>
      <xdr:col>6</xdr:col>
      <xdr:colOff>104775</xdr:colOff>
      <xdr:row>21</xdr:row>
      <xdr:rowOff>114300</xdr:rowOff>
    </xdr:from>
    <xdr:to>
      <xdr:col>7</xdr:col>
      <xdr:colOff>676275</xdr:colOff>
      <xdr:row>23</xdr:row>
      <xdr:rowOff>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6438900" y="4486275"/>
          <a:ext cx="1428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1" i="0" u="none" baseline="0"/>
            <a:t>1. sz. ábra</a:t>
          </a:r>
        </a:p>
      </xdr:txBody>
    </xdr:sp>
    <xdr:clientData/>
  </xdr:twoCellAnchor>
  <xdr:twoCellAnchor>
    <xdr:from>
      <xdr:col>0</xdr:col>
      <xdr:colOff>19050</xdr:colOff>
      <xdr:row>21</xdr:row>
      <xdr:rowOff>76200</xdr:rowOff>
    </xdr:from>
    <xdr:to>
      <xdr:col>8</xdr:col>
      <xdr:colOff>47625</xdr:colOff>
      <xdr:row>42</xdr:row>
      <xdr:rowOff>0</xdr:rowOff>
    </xdr:to>
    <xdr:graphicFrame>
      <xdr:nvGraphicFramePr>
        <xdr:cNvPr id="4" name="Chart 11"/>
        <xdr:cNvGraphicFramePr/>
      </xdr:nvGraphicFramePr>
      <xdr:xfrm>
        <a:off x="19050" y="4448175"/>
        <a:ext cx="80486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42</xdr:row>
      <xdr:rowOff>133350</xdr:rowOff>
    </xdr:from>
    <xdr:to>
      <xdr:col>8</xdr:col>
      <xdr:colOff>0</xdr:colOff>
      <xdr:row>61</xdr:row>
      <xdr:rowOff>104775</xdr:rowOff>
    </xdr:to>
    <xdr:graphicFrame>
      <xdr:nvGraphicFramePr>
        <xdr:cNvPr id="5" name="Chart 12"/>
        <xdr:cNvGraphicFramePr/>
      </xdr:nvGraphicFramePr>
      <xdr:xfrm>
        <a:off x="0" y="7915275"/>
        <a:ext cx="80200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Szöveg 2"/>
        <xdr:cNvSpPr txBox="1">
          <a:spLocks noChangeArrowheads="1"/>
        </xdr:cNvSpPr>
      </xdr:nvSpPr>
      <xdr:spPr>
        <a:xfrm>
          <a:off x="9525" y="0"/>
          <a:ext cx="7400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A fedett uszoda beruházás összkiadásának forrásösszetétele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64770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19050" y="0"/>
          <a:ext cx="1733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Sor-szám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1838325" y="0"/>
          <a:ext cx="463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Forrás megnevezése</a:t>
          </a:r>
        </a:p>
      </xdr:txBody>
    </xdr:sp>
    <xdr:clientData/>
  </xdr:twoCellAnchor>
  <xdr:twoCellAnchor>
    <xdr:from>
      <xdr:col>3</xdr:col>
      <xdr:colOff>657225</xdr:colOff>
      <xdr:row>4</xdr:row>
      <xdr:rowOff>38100</xdr:rowOff>
    </xdr:from>
    <xdr:to>
      <xdr:col>4</xdr:col>
      <xdr:colOff>742950</xdr:colOff>
      <xdr:row>4</xdr:row>
      <xdr:rowOff>209550</xdr:rowOff>
    </xdr:to>
    <xdr:sp>
      <xdr:nvSpPr>
        <xdr:cNvPr id="5" name="TextBox 13"/>
        <xdr:cNvSpPr txBox="1">
          <a:spLocks noChangeArrowheads="1"/>
        </xdr:cNvSpPr>
      </xdr:nvSpPr>
      <xdr:spPr>
        <a:xfrm>
          <a:off x="7134225" y="1219200"/>
          <a:ext cx="10191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Ezer forintban</a:t>
          </a:r>
        </a:p>
      </xdr:txBody>
    </xdr:sp>
    <xdr:clientData/>
  </xdr:twoCellAnchor>
  <xdr:twoCellAnchor>
    <xdr:from>
      <xdr:col>3</xdr:col>
      <xdr:colOff>685800</xdr:colOff>
      <xdr:row>24</xdr:row>
      <xdr:rowOff>57150</xdr:rowOff>
    </xdr:from>
    <xdr:to>
      <xdr:col>4</xdr:col>
      <xdr:colOff>742950</xdr:colOff>
      <xdr:row>24</xdr:row>
      <xdr:rowOff>228600</xdr:rowOff>
    </xdr:to>
    <xdr:sp>
      <xdr:nvSpPr>
        <xdr:cNvPr id="6" name="TextBox 14"/>
        <xdr:cNvSpPr txBox="1">
          <a:spLocks noChangeArrowheads="1"/>
        </xdr:cNvSpPr>
      </xdr:nvSpPr>
      <xdr:spPr>
        <a:xfrm>
          <a:off x="7162800" y="5791200"/>
          <a:ext cx="9906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Ezer forintban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3857625</xdr:colOff>
      <xdr:row>86</xdr:row>
      <xdr:rowOff>0</xdr:rowOff>
    </xdr:from>
    <xdr:to>
      <xdr:col>2</xdr:col>
      <xdr:colOff>142875</xdr:colOff>
      <xdr:row>86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238625" y="1778317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(Hatvani kapu tér buszöböl építés, Bervai úton peron építés, Shell kútnál lévő buszmegállóban utasváró pavilon építés)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0" y="0"/>
          <a:ext cx="7934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A költségvetési szervek felügyeleti szervtől kapott támogatásának alakulása 
1999. évben</a:t>
          </a:r>
        </a:p>
      </xdr:txBody>
    </xdr:sp>
    <xdr:clientData/>
  </xdr:twoCellAnchor>
  <xdr:twoCellAnchor>
    <xdr:from>
      <xdr:col>0</xdr:col>
      <xdr:colOff>0</xdr:colOff>
      <xdr:row>3</xdr:row>
      <xdr:rowOff>152400</xdr:rowOff>
    </xdr:from>
    <xdr:to>
      <xdr:col>6</xdr:col>
      <xdr:colOff>781050</xdr:colOff>
      <xdr:row>7</xdr:row>
      <xdr:rowOff>0</xdr:rowOff>
    </xdr:to>
    <xdr:sp>
      <xdr:nvSpPr>
        <xdr:cNvPr id="2" name="Szöveg 1"/>
        <xdr:cNvSpPr txBox="1">
          <a:spLocks noChangeArrowheads="1"/>
        </xdr:cNvSpPr>
      </xdr:nvSpPr>
      <xdr:spPr>
        <a:xfrm>
          <a:off x="0" y="552450"/>
          <a:ext cx="7934325" cy="495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300" b="1" i="0" u="none" baseline="0"/>
            <a:t>A költségvetési szervek felügyeleti szervtől kapott támogatásának alakulása 
2003. évben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10</xdr:col>
      <xdr:colOff>828675</xdr:colOff>
      <xdr:row>0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9525" y="0"/>
          <a:ext cx="10648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H-Times New Roman"/>
              <a:ea typeface="H-Times New Roman"/>
              <a:cs typeface="H-Times New Roman"/>
            </a:rPr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Szöveg 2"/>
        <xdr:cNvSpPr txBox="1">
          <a:spLocks noChangeArrowheads="1"/>
        </xdr:cNvSpPr>
      </xdr:nvSpPr>
      <xdr:spPr>
        <a:xfrm>
          <a:off x="0" y="0"/>
          <a:ext cx="3676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Szöveg 3"/>
        <xdr:cNvSpPr txBox="1">
          <a:spLocks noChangeArrowheads="1"/>
        </xdr:cNvSpPr>
      </xdr:nvSpPr>
      <xdr:spPr>
        <a:xfrm>
          <a:off x="3676650" y="0"/>
          <a:ext cx="1600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Szöveg 4"/>
        <xdr:cNvSpPr txBox="1">
          <a:spLocks noChangeArrowheads="1"/>
        </xdr:cNvSpPr>
      </xdr:nvSpPr>
      <xdr:spPr>
        <a:xfrm>
          <a:off x="5343525" y="0"/>
          <a:ext cx="3657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Források</a:t>
          </a:r>
        </a:p>
      </xdr:txBody>
    </xdr:sp>
    <xdr:clientData/>
  </xdr:twoCellAnchor>
  <xdr:twoCellAnchor>
    <xdr:from>
      <xdr:col>8</xdr:col>
      <xdr:colOff>3181350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" name="Szöveg 5"/>
        <xdr:cNvSpPr txBox="1">
          <a:spLocks noChangeArrowheads="1"/>
        </xdr:cNvSpPr>
      </xdr:nvSpPr>
      <xdr:spPr>
        <a:xfrm>
          <a:off x="9001125" y="0"/>
          <a:ext cx="16573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Állományi érték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828675</xdr:colOff>
      <xdr:row>0</xdr:row>
      <xdr:rowOff>0</xdr:rowOff>
    </xdr:to>
    <xdr:sp>
      <xdr:nvSpPr>
        <xdr:cNvPr id="6" name="Szöveg 1"/>
        <xdr:cNvSpPr txBox="1">
          <a:spLocks noChangeArrowheads="1"/>
        </xdr:cNvSpPr>
      </xdr:nvSpPr>
      <xdr:spPr>
        <a:xfrm>
          <a:off x="9525" y="0"/>
          <a:ext cx="10648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H-Times New Roman"/>
              <a:ea typeface="H-Times New Roman"/>
              <a:cs typeface="H-Times New Roman"/>
            </a:rPr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" name="Szöveg 2"/>
        <xdr:cNvSpPr txBox="1">
          <a:spLocks noChangeArrowheads="1"/>
        </xdr:cNvSpPr>
      </xdr:nvSpPr>
      <xdr:spPr>
        <a:xfrm>
          <a:off x="0" y="0"/>
          <a:ext cx="3676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Szöveg 3"/>
        <xdr:cNvSpPr txBox="1">
          <a:spLocks noChangeArrowheads="1"/>
        </xdr:cNvSpPr>
      </xdr:nvSpPr>
      <xdr:spPr>
        <a:xfrm>
          <a:off x="3676650" y="0"/>
          <a:ext cx="1600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" name="Szöveg 4"/>
        <xdr:cNvSpPr txBox="1">
          <a:spLocks noChangeArrowheads="1"/>
        </xdr:cNvSpPr>
      </xdr:nvSpPr>
      <xdr:spPr>
        <a:xfrm>
          <a:off x="5343525" y="0"/>
          <a:ext cx="3657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Források</a:t>
          </a:r>
        </a:p>
      </xdr:txBody>
    </xdr:sp>
    <xdr:clientData/>
  </xdr:twoCellAnchor>
  <xdr:twoCellAnchor>
    <xdr:from>
      <xdr:col>8</xdr:col>
      <xdr:colOff>3181350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" name="Szöveg 5"/>
        <xdr:cNvSpPr txBox="1">
          <a:spLocks noChangeArrowheads="1"/>
        </xdr:cNvSpPr>
      </xdr:nvSpPr>
      <xdr:spPr>
        <a:xfrm>
          <a:off x="9001125" y="0"/>
          <a:ext cx="16573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Állományi érték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828675</xdr:colOff>
      <xdr:row>0</xdr:row>
      <xdr:rowOff>0</xdr:rowOff>
    </xdr:to>
    <xdr:sp>
      <xdr:nvSpPr>
        <xdr:cNvPr id="11" name="Szöveg 1"/>
        <xdr:cNvSpPr txBox="1">
          <a:spLocks noChangeArrowheads="1"/>
        </xdr:cNvSpPr>
      </xdr:nvSpPr>
      <xdr:spPr>
        <a:xfrm>
          <a:off x="9525" y="0"/>
          <a:ext cx="10648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H-Times New Roman"/>
              <a:ea typeface="H-Times New Roman"/>
              <a:cs typeface="H-Times New Roman"/>
            </a:rPr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" name="Szöveg 2"/>
        <xdr:cNvSpPr txBox="1">
          <a:spLocks noChangeArrowheads="1"/>
        </xdr:cNvSpPr>
      </xdr:nvSpPr>
      <xdr:spPr>
        <a:xfrm>
          <a:off x="0" y="0"/>
          <a:ext cx="3676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3" name="Szöveg 3"/>
        <xdr:cNvSpPr txBox="1">
          <a:spLocks noChangeArrowheads="1"/>
        </xdr:cNvSpPr>
      </xdr:nvSpPr>
      <xdr:spPr>
        <a:xfrm>
          <a:off x="3676650" y="0"/>
          <a:ext cx="1600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Szöveg 4"/>
        <xdr:cNvSpPr txBox="1">
          <a:spLocks noChangeArrowheads="1"/>
        </xdr:cNvSpPr>
      </xdr:nvSpPr>
      <xdr:spPr>
        <a:xfrm>
          <a:off x="5343525" y="0"/>
          <a:ext cx="3657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Források</a:t>
          </a:r>
        </a:p>
      </xdr:txBody>
    </xdr:sp>
    <xdr:clientData/>
  </xdr:twoCellAnchor>
  <xdr:twoCellAnchor>
    <xdr:from>
      <xdr:col>8</xdr:col>
      <xdr:colOff>3181350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5" name="Szöveg 5"/>
        <xdr:cNvSpPr txBox="1">
          <a:spLocks noChangeArrowheads="1"/>
        </xdr:cNvSpPr>
      </xdr:nvSpPr>
      <xdr:spPr>
        <a:xfrm>
          <a:off x="9001125" y="0"/>
          <a:ext cx="16573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Állományi érték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10</xdr:col>
      <xdr:colOff>542925</xdr:colOff>
      <xdr:row>0</xdr:row>
      <xdr:rowOff>0</xdr:rowOff>
    </xdr:to>
    <xdr:sp>
      <xdr:nvSpPr>
        <xdr:cNvPr id="16" name="TextBox 17"/>
        <xdr:cNvSpPr txBox="1">
          <a:spLocks noChangeArrowheads="1"/>
        </xdr:cNvSpPr>
      </xdr:nvSpPr>
      <xdr:spPr>
        <a:xfrm>
          <a:off x="28575" y="0"/>
          <a:ext cx="10344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2 0 0 1.   é v i   ö s s z e s í t e t t   m é r l e g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828675</xdr:colOff>
      <xdr:row>0</xdr:row>
      <xdr:rowOff>0</xdr:rowOff>
    </xdr:to>
    <xdr:sp>
      <xdr:nvSpPr>
        <xdr:cNvPr id="17" name="Szöveg 1"/>
        <xdr:cNvSpPr txBox="1">
          <a:spLocks noChangeArrowheads="1"/>
        </xdr:cNvSpPr>
      </xdr:nvSpPr>
      <xdr:spPr>
        <a:xfrm>
          <a:off x="9525" y="0"/>
          <a:ext cx="10648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H-Times New Roman"/>
              <a:ea typeface="H-Times New Roman"/>
              <a:cs typeface="H-Times New Roman"/>
            </a:rPr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" name="Szöveg 2"/>
        <xdr:cNvSpPr txBox="1">
          <a:spLocks noChangeArrowheads="1"/>
        </xdr:cNvSpPr>
      </xdr:nvSpPr>
      <xdr:spPr>
        <a:xfrm>
          <a:off x="0" y="0"/>
          <a:ext cx="3676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9" name="Szöveg 3"/>
        <xdr:cNvSpPr txBox="1">
          <a:spLocks noChangeArrowheads="1"/>
        </xdr:cNvSpPr>
      </xdr:nvSpPr>
      <xdr:spPr>
        <a:xfrm>
          <a:off x="3676650" y="0"/>
          <a:ext cx="1600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Szöveg 4"/>
        <xdr:cNvSpPr txBox="1">
          <a:spLocks noChangeArrowheads="1"/>
        </xdr:cNvSpPr>
      </xdr:nvSpPr>
      <xdr:spPr>
        <a:xfrm>
          <a:off x="5343525" y="0"/>
          <a:ext cx="3657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Források</a:t>
          </a:r>
        </a:p>
      </xdr:txBody>
    </xdr:sp>
    <xdr:clientData/>
  </xdr:twoCellAnchor>
  <xdr:twoCellAnchor>
    <xdr:from>
      <xdr:col>8</xdr:col>
      <xdr:colOff>3181350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1" name="Szöveg 5"/>
        <xdr:cNvSpPr txBox="1">
          <a:spLocks noChangeArrowheads="1"/>
        </xdr:cNvSpPr>
      </xdr:nvSpPr>
      <xdr:spPr>
        <a:xfrm>
          <a:off x="9001125" y="0"/>
          <a:ext cx="16573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Állományi érték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828675</xdr:colOff>
      <xdr:row>0</xdr:row>
      <xdr:rowOff>0</xdr:rowOff>
    </xdr:to>
    <xdr:sp>
      <xdr:nvSpPr>
        <xdr:cNvPr id="22" name="Szöveg 1"/>
        <xdr:cNvSpPr txBox="1">
          <a:spLocks noChangeArrowheads="1"/>
        </xdr:cNvSpPr>
      </xdr:nvSpPr>
      <xdr:spPr>
        <a:xfrm>
          <a:off x="9525" y="0"/>
          <a:ext cx="10648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H-Times New Roman"/>
              <a:ea typeface="H-Times New Roman"/>
              <a:cs typeface="H-Times New Roman"/>
            </a:rPr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" name="Szöveg 2"/>
        <xdr:cNvSpPr txBox="1">
          <a:spLocks noChangeArrowheads="1"/>
        </xdr:cNvSpPr>
      </xdr:nvSpPr>
      <xdr:spPr>
        <a:xfrm>
          <a:off x="0" y="0"/>
          <a:ext cx="3676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4" name="Szöveg 3"/>
        <xdr:cNvSpPr txBox="1">
          <a:spLocks noChangeArrowheads="1"/>
        </xdr:cNvSpPr>
      </xdr:nvSpPr>
      <xdr:spPr>
        <a:xfrm>
          <a:off x="3676650" y="0"/>
          <a:ext cx="1600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Szöveg 4"/>
        <xdr:cNvSpPr txBox="1">
          <a:spLocks noChangeArrowheads="1"/>
        </xdr:cNvSpPr>
      </xdr:nvSpPr>
      <xdr:spPr>
        <a:xfrm>
          <a:off x="5343525" y="0"/>
          <a:ext cx="3657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Források</a:t>
          </a:r>
        </a:p>
      </xdr:txBody>
    </xdr:sp>
    <xdr:clientData/>
  </xdr:twoCellAnchor>
  <xdr:twoCellAnchor>
    <xdr:from>
      <xdr:col>8</xdr:col>
      <xdr:colOff>3181350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6" name="Szöveg 5"/>
        <xdr:cNvSpPr txBox="1">
          <a:spLocks noChangeArrowheads="1"/>
        </xdr:cNvSpPr>
      </xdr:nvSpPr>
      <xdr:spPr>
        <a:xfrm>
          <a:off x="9001125" y="0"/>
          <a:ext cx="16573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Állományi érték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828675</xdr:colOff>
      <xdr:row>0</xdr:row>
      <xdr:rowOff>0</xdr:rowOff>
    </xdr:to>
    <xdr:sp>
      <xdr:nvSpPr>
        <xdr:cNvPr id="27" name="Szöveg 1"/>
        <xdr:cNvSpPr txBox="1">
          <a:spLocks noChangeArrowheads="1"/>
        </xdr:cNvSpPr>
      </xdr:nvSpPr>
      <xdr:spPr>
        <a:xfrm>
          <a:off x="9525" y="0"/>
          <a:ext cx="10648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H-Times New Roman"/>
              <a:ea typeface="H-Times New Roman"/>
              <a:cs typeface="H-Times New Roman"/>
            </a:rPr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8" name="Szöveg 2"/>
        <xdr:cNvSpPr txBox="1">
          <a:spLocks noChangeArrowheads="1"/>
        </xdr:cNvSpPr>
      </xdr:nvSpPr>
      <xdr:spPr>
        <a:xfrm>
          <a:off x="0" y="0"/>
          <a:ext cx="3676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9" name="Szöveg 3"/>
        <xdr:cNvSpPr txBox="1">
          <a:spLocks noChangeArrowheads="1"/>
        </xdr:cNvSpPr>
      </xdr:nvSpPr>
      <xdr:spPr>
        <a:xfrm>
          <a:off x="3676650" y="0"/>
          <a:ext cx="1600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" name="Szöveg 4"/>
        <xdr:cNvSpPr txBox="1">
          <a:spLocks noChangeArrowheads="1"/>
        </xdr:cNvSpPr>
      </xdr:nvSpPr>
      <xdr:spPr>
        <a:xfrm>
          <a:off x="5343525" y="0"/>
          <a:ext cx="3657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Források</a:t>
          </a:r>
        </a:p>
      </xdr:txBody>
    </xdr:sp>
    <xdr:clientData/>
  </xdr:twoCellAnchor>
  <xdr:twoCellAnchor>
    <xdr:from>
      <xdr:col>8</xdr:col>
      <xdr:colOff>3181350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1" name="Szöveg 5"/>
        <xdr:cNvSpPr txBox="1">
          <a:spLocks noChangeArrowheads="1"/>
        </xdr:cNvSpPr>
      </xdr:nvSpPr>
      <xdr:spPr>
        <a:xfrm>
          <a:off x="9001125" y="0"/>
          <a:ext cx="16573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Állományi érték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828675</xdr:colOff>
      <xdr:row>0</xdr:row>
      <xdr:rowOff>0</xdr:rowOff>
    </xdr:to>
    <xdr:sp>
      <xdr:nvSpPr>
        <xdr:cNvPr id="32" name="TextBox 33"/>
        <xdr:cNvSpPr txBox="1">
          <a:spLocks noChangeArrowheads="1"/>
        </xdr:cNvSpPr>
      </xdr:nvSpPr>
      <xdr:spPr>
        <a:xfrm>
          <a:off x="9525" y="0"/>
          <a:ext cx="10648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2 0 0 0.   é v i   i n t é z m é n y i   m é r l e g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828675</xdr:colOff>
      <xdr:row>0</xdr:row>
      <xdr:rowOff>0</xdr:rowOff>
    </xdr:to>
    <xdr:sp>
      <xdr:nvSpPr>
        <xdr:cNvPr id="33" name="Szöveg 1"/>
        <xdr:cNvSpPr txBox="1">
          <a:spLocks noChangeArrowheads="1"/>
        </xdr:cNvSpPr>
      </xdr:nvSpPr>
      <xdr:spPr>
        <a:xfrm>
          <a:off x="9525" y="0"/>
          <a:ext cx="10648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H-Times New Roman"/>
              <a:ea typeface="H-Times New Roman"/>
              <a:cs typeface="H-Times New Roman"/>
            </a:rPr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4" name="Szöveg 2"/>
        <xdr:cNvSpPr txBox="1">
          <a:spLocks noChangeArrowheads="1"/>
        </xdr:cNvSpPr>
      </xdr:nvSpPr>
      <xdr:spPr>
        <a:xfrm>
          <a:off x="0" y="0"/>
          <a:ext cx="3676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5" name="Szöveg 3"/>
        <xdr:cNvSpPr txBox="1">
          <a:spLocks noChangeArrowheads="1"/>
        </xdr:cNvSpPr>
      </xdr:nvSpPr>
      <xdr:spPr>
        <a:xfrm>
          <a:off x="3676650" y="0"/>
          <a:ext cx="1600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" name="Szöveg 4"/>
        <xdr:cNvSpPr txBox="1">
          <a:spLocks noChangeArrowheads="1"/>
        </xdr:cNvSpPr>
      </xdr:nvSpPr>
      <xdr:spPr>
        <a:xfrm>
          <a:off x="5343525" y="0"/>
          <a:ext cx="3657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Források</a:t>
          </a:r>
        </a:p>
      </xdr:txBody>
    </xdr:sp>
    <xdr:clientData/>
  </xdr:twoCellAnchor>
  <xdr:twoCellAnchor>
    <xdr:from>
      <xdr:col>8</xdr:col>
      <xdr:colOff>3181350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7" name="Szöveg 5"/>
        <xdr:cNvSpPr txBox="1">
          <a:spLocks noChangeArrowheads="1"/>
        </xdr:cNvSpPr>
      </xdr:nvSpPr>
      <xdr:spPr>
        <a:xfrm>
          <a:off x="9001125" y="0"/>
          <a:ext cx="16573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Állományi érték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828675</xdr:colOff>
      <xdr:row>0</xdr:row>
      <xdr:rowOff>0</xdr:rowOff>
    </xdr:to>
    <xdr:sp>
      <xdr:nvSpPr>
        <xdr:cNvPr id="38" name="Szöveg 1"/>
        <xdr:cNvSpPr txBox="1">
          <a:spLocks noChangeArrowheads="1"/>
        </xdr:cNvSpPr>
      </xdr:nvSpPr>
      <xdr:spPr>
        <a:xfrm>
          <a:off x="9525" y="0"/>
          <a:ext cx="10648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H-Times New Roman"/>
              <a:ea typeface="H-Times New Roman"/>
              <a:cs typeface="H-Times New Roman"/>
            </a:rPr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9" name="Szöveg 2"/>
        <xdr:cNvSpPr txBox="1">
          <a:spLocks noChangeArrowheads="1"/>
        </xdr:cNvSpPr>
      </xdr:nvSpPr>
      <xdr:spPr>
        <a:xfrm>
          <a:off x="0" y="0"/>
          <a:ext cx="3676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0" name="Szöveg 3"/>
        <xdr:cNvSpPr txBox="1">
          <a:spLocks noChangeArrowheads="1"/>
        </xdr:cNvSpPr>
      </xdr:nvSpPr>
      <xdr:spPr>
        <a:xfrm>
          <a:off x="3676650" y="0"/>
          <a:ext cx="1600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" name="Szöveg 4"/>
        <xdr:cNvSpPr txBox="1">
          <a:spLocks noChangeArrowheads="1"/>
        </xdr:cNvSpPr>
      </xdr:nvSpPr>
      <xdr:spPr>
        <a:xfrm>
          <a:off x="5343525" y="0"/>
          <a:ext cx="3657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Források</a:t>
          </a:r>
        </a:p>
      </xdr:txBody>
    </xdr:sp>
    <xdr:clientData/>
  </xdr:twoCellAnchor>
  <xdr:twoCellAnchor>
    <xdr:from>
      <xdr:col>8</xdr:col>
      <xdr:colOff>3181350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2" name="Szöveg 5"/>
        <xdr:cNvSpPr txBox="1">
          <a:spLocks noChangeArrowheads="1"/>
        </xdr:cNvSpPr>
      </xdr:nvSpPr>
      <xdr:spPr>
        <a:xfrm>
          <a:off x="9001125" y="0"/>
          <a:ext cx="16573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Állományi érték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828675</xdr:colOff>
      <xdr:row>0</xdr:row>
      <xdr:rowOff>0</xdr:rowOff>
    </xdr:to>
    <xdr:sp>
      <xdr:nvSpPr>
        <xdr:cNvPr id="43" name="Szöveg 1"/>
        <xdr:cNvSpPr txBox="1">
          <a:spLocks noChangeArrowheads="1"/>
        </xdr:cNvSpPr>
      </xdr:nvSpPr>
      <xdr:spPr>
        <a:xfrm>
          <a:off x="9525" y="0"/>
          <a:ext cx="10648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H-Times New Roman"/>
              <a:ea typeface="H-Times New Roman"/>
              <a:cs typeface="H-Times New Roman"/>
            </a:rPr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4" name="Szöveg 2"/>
        <xdr:cNvSpPr txBox="1">
          <a:spLocks noChangeArrowheads="1"/>
        </xdr:cNvSpPr>
      </xdr:nvSpPr>
      <xdr:spPr>
        <a:xfrm>
          <a:off x="0" y="0"/>
          <a:ext cx="3676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5" name="Szöveg 3"/>
        <xdr:cNvSpPr txBox="1">
          <a:spLocks noChangeArrowheads="1"/>
        </xdr:cNvSpPr>
      </xdr:nvSpPr>
      <xdr:spPr>
        <a:xfrm>
          <a:off x="3676650" y="0"/>
          <a:ext cx="1600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" name="Szöveg 4"/>
        <xdr:cNvSpPr txBox="1">
          <a:spLocks noChangeArrowheads="1"/>
        </xdr:cNvSpPr>
      </xdr:nvSpPr>
      <xdr:spPr>
        <a:xfrm>
          <a:off x="5343525" y="0"/>
          <a:ext cx="3657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Források</a:t>
          </a:r>
        </a:p>
      </xdr:txBody>
    </xdr:sp>
    <xdr:clientData/>
  </xdr:twoCellAnchor>
  <xdr:twoCellAnchor>
    <xdr:from>
      <xdr:col>8</xdr:col>
      <xdr:colOff>3181350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7" name="Szöveg 5"/>
        <xdr:cNvSpPr txBox="1">
          <a:spLocks noChangeArrowheads="1"/>
        </xdr:cNvSpPr>
      </xdr:nvSpPr>
      <xdr:spPr>
        <a:xfrm>
          <a:off x="9001125" y="0"/>
          <a:ext cx="16573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Állományi érték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10</xdr:col>
      <xdr:colOff>542925</xdr:colOff>
      <xdr:row>0</xdr:row>
      <xdr:rowOff>0</xdr:rowOff>
    </xdr:to>
    <xdr:sp>
      <xdr:nvSpPr>
        <xdr:cNvPr id="48" name="TextBox 49"/>
        <xdr:cNvSpPr txBox="1">
          <a:spLocks noChangeArrowheads="1"/>
        </xdr:cNvSpPr>
      </xdr:nvSpPr>
      <xdr:spPr>
        <a:xfrm>
          <a:off x="28575" y="0"/>
          <a:ext cx="10344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I n t é z m é n y e k   2 0 0 1.  é v i   m é r l e g e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828675</xdr:colOff>
      <xdr:row>0</xdr:row>
      <xdr:rowOff>0</xdr:rowOff>
    </xdr:to>
    <xdr:sp>
      <xdr:nvSpPr>
        <xdr:cNvPr id="49" name="Szöveg 1"/>
        <xdr:cNvSpPr txBox="1">
          <a:spLocks noChangeArrowheads="1"/>
        </xdr:cNvSpPr>
      </xdr:nvSpPr>
      <xdr:spPr>
        <a:xfrm>
          <a:off x="9525" y="0"/>
          <a:ext cx="10648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H-Times New Roman"/>
              <a:ea typeface="H-Times New Roman"/>
              <a:cs typeface="H-Times New Roman"/>
            </a:rPr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0" name="Szöveg 2"/>
        <xdr:cNvSpPr txBox="1">
          <a:spLocks noChangeArrowheads="1"/>
        </xdr:cNvSpPr>
      </xdr:nvSpPr>
      <xdr:spPr>
        <a:xfrm>
          <a:off x="0" y="0"/>
          <a:ext cx="3676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1" name="Szöveg 3"/>
        <xdr:cNvSpPr txBox="1">
          <a:spLocks noChangeArrowheads="1"/>
        </xdr:cNvSpPr>
      </xdr:nvSpPr>
      <xdr:spPr>
        <a:xfrm>
          <a:off x="3676650" y="0"/>
          <a:ext cx="1600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" name="Szöveg 4"/>
        <xdr:cNvSpPr txBox="1">
          <a:spLocks noChangeArrowheads="1"/>
        </xdr:cNvSpPr>
      </xdr:nvSpPr>
      <xdr:spPr>
        <a:xfrm>
          <a:off x="5343525" y="0"/>
          <a:ext cx="3657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Források</a:t>
          </a:r>
        </a:p>
      </xdr:txBody>
    </xdr:sp>
    <xdr:clientData/>
  </xdr:twoCellAnchor>
  <xdr:twoCellAnchor>
    <xdr:from>
      <xdr:col>8</xdr:col>
      <xdr:colOff>3181350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3" name="Szöveg 5"/>
        <xdr:cNvSpPr txBox="1">
          <a:spLocks noChangeArrowheads="1"/>
        </xdr:cNvSpPr>
      </xdr:nvSpPr>
      <xdr:spPr>
        <a:xfrm>
          <a:off x="9001125" y="0"/>
          <a:ext cx="16573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Állományi érték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828675</xdr:colOff>
      <xdr:row>0</xdr:row>
      <xdr:rowOff>0</xdr:rowOff>
    </xdr:to>
    <xdr:sp>
      <xdr:nvSpPr>
        <xdr:cNvPr id="54" name="Szöveg 1"/>
        <xdr:cNvSpPr txBox="1">
          <a:spLocks noChangeArrowheads="1"/>
        </xdr:cNvSpPr>
      </xdr:nvSpPr>
      <xdr:spPr>
        <a:xfrm>
          <a:off x="9525" y="0"/>
          <a:ext cx="10648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H-Times New Roman"/>
              <a:ea typeface="H-Times New Roman"/>
              <a:cs typeface="H-Times New Roman"/>
            </a:rPr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" name="Szöveg 2"/>
        <xdr:cNvSpPr txBox="1">
          <a:spLocks noChangeArrowheads="1"/>
        </xdr:cNvSpPr>
      </xdr:nvSpPr>
      <xdr:spPr>
        <a:xfrm>
          <a:off x="0" y="0"/>
          <a:ext cx="3676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6" name="Szöveg 3"/>
        <xdr:cNvSpPr txBox="1">
          <a:spLocks noChangeArrowheads="1"/>
        </xdr:cNvSpPr>
      </xdr:nvSpPr>
      <xdr:spPr>
        <a:xfrm>
          <a:off x="3676650" y="0"/>
          <a:ext cx="1600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" name="Szöveg 4"/>
        <xdr:cNvSpPr txBox="1">
          <a:spLocks noChangeArrowheads="1"/>
        </xdr:cNvSpPr>
      </xdr:nvSpPr>
      <xdr:spPr>
        <a:xfrm>
          <a:off x="5343525" y="0"/>
          <a:ext cx="3657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Források</a:t>
          </a:r>
        </a:p>
      </xdr:txBody>
    </xdr:sp>
    <xdr:clientData/>
  </xdr:twoCellAnchor>
  <xdr:twoCellAnchor>
    <xdr:from>
      <xdr:col>8</xdr:col>
      <xdr:colOff>3181350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" name="Szöveg 5"/>
        <xdr:cNvSpPr txBox="1">
          <a:spLocks noChangeArrowheads="1"/>
        </xdr:cNvSpPr>
      </xdr:nvSpPr>
      <xdr:spPr>
        <a:xfrm>
          <a:off x="9001125" y="0"/>
          <a:ext cx="16573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Állományi érték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828675</xdr:colOff>
      <xdr:row>0</xdr:row>
      <xdr:rowOff>0</xdr:rowOff>
    </xdr:to>
    <xdr:sp>
      <xdr:nvSpPr>
        <xdr:cNvPr id="59" name="Szöveg 1"/>
        <xdr:cNvSpPr txBox="1">
          <a:spLocks noChangeArrowheads="1"/>
        </xdr:cNvSpPr>
      </xdr:nvSpPr>
      <xdr:spPr>
        <a:xfrm>
          <a:off x="9525" y="0"/>
          <a:ext cx="10648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H-Times New Roman"/>
              <a:ea typeface="H-Times New Roman"/>
              <a:cs typeface="H-Times New Roman"/>
            </a:rPr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0" name="Szöveg 2"/>
        <xdr:cNvSpPr txBox="1">
          <a:spLocks noChangeArrowheads="1"/>
        </xdr:cNvSpPr>
      </xdr:nvSpPr>
      <xdr:spPr>
        <a:xfrm>
          <a:off x="0" y="0"/>
          <a:ext cx="3676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1" name="Szöveg 3"/>
        <xdr:cNvSpPr txBox="1">
          <a:spLocks noChangeArrowheads="1"/>
        </xdr:cNvSpPr>
      </xdr:nvSpPr>
      <xdr:spPr>
        <a:xfrm>
          <a:off x="3676650" y="0"/>
          <a:ext cx="1600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2" name="Szöveg 4"/>
        <xdr:cNvSpPr txBox="1">
          <a:spLocks noChangeArrowheads="1"/>
        </xdr:cNvSpPr>
      </xdr:nvSpPr>
      <xdr:spPr>
        <a:xfrm>
          <a:off x="5343525" y="0"/>
          <a:ext cx="3657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Források</a:t>
          </a:r>
        </a:p>
      </xdr:txBody>
    </xdr:sp>
    <xdr:clientData/>
  </xdr:twoCellAnchor>
  <xdr:twoCellAnchor>
    <xdr:from>
      <xdr:col>8</xdr:col>
      <xdr:colOff>3181350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" name="Szöveg 5"/>
        <xdr:cNvSpPr txBox="1">
          <a:spLocks noChangeArrowheads="1"/>
        </xdr:cNvSpPr>
      </xdr:nvSpPr>
      <xdr:spPr>
        <a:xfrm>
          <a:off x="9001125" y="0"/>
          <a:ext cx="16573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Állományi érték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828675</xdr:colOff>
      <xdr:row>0</xdr:row>
      <xdr:rowOff>0</xdr:rowOff>
    </xdr:to>
    <xdr:sp>
      <xdr:nvSpPr>
        <xdr:cNvPr id="64" name="TextBox 65"/>
        <xdr:cNvSpPr txBox="1">
          <a:spLocks noChangeArrowheads="1"/>
        </xdr:cNvSpPr>
      </xdr:nvSpPr>
      <xdr:spPr>
        <a:xfrm>
          <a:off x="9525" y="0"/>
          <a:ext cx="10648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2 0 0 0.   é v i   P o l g á r m e s t e r i   H i v a t a l   m é r l e g e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828675</xdr:colOff>
      <xdr:row>0</xdr:row>
      <xdr:rowOff>0</xdr:rowOff>
    </xdr:to>
    <xdr:sp>
      <xdr:nvSpPr>
        <xdr:cNvPr id="65" name="Szöveg 1"/>
        <xdr:cNvSpPr txBox="1">
          <a:spLocks noChangeArrowheads="1"/>
        </xdr:cNvSpPr>
      </xdr:nvSpPr>
      <xdr:spPr>
        <a:xfrm>
          <a:off x="9525" y="0"/>
          <a:ext cx="10648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H-Times New Roman"/>
              <a:ea typeface="H-Times New Roman"/>
              <a:cs typeface="H-Times New Roman"/>
            </a:rPr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" name="Szöveg 2"/>
        <xdr:cNvSpPr txBox="1">
          <a:spLocks noChangeArrowheads="1"/>
        </xdr:cNvSpPr>
      </xdr:nvSpPr>
      <xdr:spPr>
        <a:xfrm>
          <a:off x="0" y="0"/>
          <a:ext cx="3676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7" name="Szöveg 3"/>
        <xdr:cNvSpPr txBox="1">
          <a:spLocks noChangeArrowheads="1"/>
        </xdr:cNvSpPr>
      </xdr:nvSpPr>
      <xdr:spPr>
        <a:xfrm>
          <a:off x="3676650" y="0"/>
          <a:ext cx="1600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" name="Szöveg 4"/>
        <xdr:cNvSpPr txBox="1">
          <a:spLocks noChangeArrowheads="1"/>
        </xdr:cNvSpPr>
      </xdr:nvSpPr>
      <xdr:spPr>
        <a:xfrm>
          <a:off x="5343525" y="0"/>
          <a:ext cx="3657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Források</a:t>
          </a:r>
        </a:p>
      </xdr:txBody>
    </xdr:sp>
    <xdr:clientData/>
  </xdr:twoCellAnchor>
  <xdr:twoCellAnchor>
    <xdr:from>
      <xdr:col>8</xdr:col>
      <xdr:colOff>3181350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9" name="Szöveg 5"/>
        <xdr:cNvSpPr txBox="1">
          <a:spLocks noChangeArrowheads="1"/>
        </xdr:cNvSpPr>
      </xdr:nvSpPr>
      <xdr:spPr>
        <a:xfrm>
          <a:off x="9001125" y="0"/>
          <a:ext cx="16573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Állományi érték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828675</xdr:colOff>
      <xdr:row>0</xdr:row>
      <xdr:rowOff>0</xdr:rowOff>
    </xdr:to>
    <xdr:sp>
      <xdr:nvSpPr>
        <xdr:cNvPr id="70" name="Szöveg 1"/>
        <xdr:cNvSpPr txBox="1">
          <a:spLocks noChangeArrowheads="1"/>
        </xdr:cNvSpPr>
      </xdr:nvSpPr>
      <xdr:spPr>
        <a:xfrm>
          <a:off x="9525" y="0"/>
          <a:ext cx="10648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H-Times New Roman"/>
              <a:ea typeface="H-Times New Roman"/>
              <a:cs typeface="H-Times New Roman"/>
            </a:rPr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1" name="Szöveg 2"/>
        <xdr:cNvSpPr txBox="1">
          <a:spLocks noChangeArrowheads="1"/>
        </xdr:cNvSpPr>
      </xdr:nvSpPr>
      <xdr:spPr>
        <a:xfrm>
          <a:off x="0" y="0"/>
          <a:ext cx="3676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2" name="Szöveg 3"/>
        <xdr:cNvSpPr txBox="1">
          <a:spLocks noChangeArrowheads="1"/>
        </xdr:cNvSpPr>
      </xdr:nvSpPr>
      <xdr:spPr>
        <a:xfrm>
          <a:off x="3676650" y="0"/>
          <a:ext cx="1600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3" name="Szöveg 4"/>
        <xdr:cNvSpPr txBox="1">
          <a:spLocks noChangeArrowheads="1"/>
        </xdr:cNvSpPr>
      </xdr:nvSpPr>
      <xdr:spPr>
        <a:xfrm>
          <a:off x="5343525" y="0"/>
          <a:ext cx="3657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Források</a:t>
          </a:r>
        </a:p>
      </xdr:txBody>
    </xdr:sp>
    <xdr:clientData/>
  </xdr:twoCellAnchor>
  <xdr:twoCellAnchor>
    <xdr:from>
      <xdr:col>8</xdr:col>
      <xdr:colOff>3181350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74" name="Szöveg 5"/>
        <xdr:cNvSpPr txBox="1">
          <a:spLocks noChangeArrowheads="1"/>
        </xdr:cNvSpPr>
      </xdr:nvSpPr>
      <xdr:spPr>
        <a:xfrm>
          <a:off x="9001125" y="0"/>
          <a:ext cx="16573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Állományi érték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828675</xdr:colOff>
      <xdr:row>0</xdr:row>
      <xdr:rowOff>0</xdr:rowOff>
    </xdr:to>
    <xdr:sp>
      <xdr:nvSpPr>
        <xdr:cNvPr id="75" name="Szöveg 1"/>
        <xdr:cNvSpPr txBox="1">
          <a:spLocks noChangeArrowheads="1"/>
        </xdr:cNvSpPr>
      </xdr:nvSpPr>
      <xdr:spPr>
        <a:xfrm>
          <a:off x="9525" y="0"/>
          <a:ext cx="10648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H-Times New Roman"/>
              <a:ea typeface="H-Times New Roman"/>
              <a:cs typeface="H-Times New Roman"/>
            </a:rPr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6" name="Szöveg 2"/>
        <xdr:cNvSpPr txBox="1">
          <a:spLocks noChangeArrowheads="1"/>
        </xdr:cNvSpPr>
      </xdr:nvSpPr>
      <xdr:spPr>
        <a:xfrm>
          <a:off x="0" y="0"/>
          <a:ext cx="3676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7" name="Szöveg 3"/>
        <xdr:cNvSpPr txBox="1">
          <a:spLocks noChangeArrowheads="1"/>
        </xdr:cNvSpPr>
      </xdr:nvSpPr>
      <xdr:spPr>
        <a:xfrm>
          <a:off x="3676650" y="0"/>
          <a:ext cx="1600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8" name="Szöveg 4"/>
        <xdr:cNvSpPr txBox="1">
          <a:spLocks noChangeArrowheads="1"/>
        </xdr:cNvSpPr>
      </xdr:nvSpPr>
      <xdr:spPr>
        <a:xfrm>
          <a:off x="5343525" y="0"/>
          <a:ext cx="3657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Források</a:t>
          </a:r>
        </a:p>
      </xdr:txBody>
    </xdr:sp>
    <xdr:clientData/>
  </xdr:twoCellAnchor>
  <xdr:twoCellAnchor>
    <xdr:from>
      <xdr:col>8</xdr:col>
      <xdr:colOff>3181350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79" name="Szöveg 5"/>
        <xdr:cNvSpPr txBox="1">
          <a:spLocks noChangeArrowheads="1"/>
        </xdr:cNvSpPr>
      </xdr:nvSpPr>
      <xdr:spPr>
        <a:xfrm>
          <a:off x="9001125" y="0"/>
          <a:ext cx="16573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Állományi érték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828675</xdr:colOff>
      <xdr:row>0</xdr:row>
      <xdr:rowOff>0</xdr:rowOff>
    </xdr:to>
    <xdr:sp>
      <xdr:nvSpPr>
        <xdr:cNvPr id="80" name="TextBox 81"/>
        <xdr:cNvSpPr txBox="1">
          <a:spLocks noChangeArrowheads="1"/>
        </xdr:cNvSpPr>
      </xdr:nvSpPr>
      <xdr:spPr>
        <a:xfrm>
          <a:off x="9525" y="0"/>
          <a:ext cx="10648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2 0 0 0.   é v i   i n t é z m é n y i   m é r l e g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828675</xdr:colOff>
      <xdr:row>0</xdr:row>
      <xdr:rowOff>0</xdr:rowOff>
    </xdr:to>
    <xdr:sp>
      <xdr:nvSpPr>
        <xdr:cNvPr id="81" name="Szöveg 1"/>
        <xdr:cNvSpPr txBox="1">
          <a:spLocks noChangeArrowheads="1"/>
        </xdr:cNvSpPr>
      </xdr:nvSpPr>
      <xdr:spPr>
        <a:xfrm>
          <a:off x="9525" y="0"/>
          <a:ext cx="10648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H-Times New Roman"/>
              <a:ea typeface="H-Times New Roman"/>
              <a:cs typeface="H-Times New Roman"/>
            </a:rPr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2" name="Szöveg 2"/>
        <xdr:cNvSpPr txBox="1">
          <a:spLocks noChangeArrowheads="1"/>
        </xdr:cNvSpPr>
      </xdr:nvSpPr>
      <xdr:spPr>
        <a:xfrm>
          <a:off x="0" y="0"/>
          <a:ext cx="3676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3" name="Szöveg 3"/>
        <xdr:cNvSpPr txBox="1">
          <a:spLocks noChangeArrowheads="1"/>
        </xdr:cNvSpPr>
      </xdr:nvSpPr>
      <xdr:spPr>
        <a:xfrm>
          <a:off x="3676650" y="0"/>
          <a:ext cx="1600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4" name="Szöveg 4"/>
        <xdr:cNvSpPr txBox="1">
          <a:spLocks noChangeArrowheads="1"/>
        </xdr:cNvSpPr>
      </xdr:nvSpPr>
      <xdr:spPr>
        <a:xfrm>
          <a:off x="5343525" y="0"/>
          <a:ext cx="3657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Források</a:t>
          </a:r>
        </a:p>
      </xdr:txBody>
    </xdr:sp>
    <xdr:clientData/>
  </xdr:twoCellAnchor>
  <xdr:twoCellAnchor>
    <xdr:from>
      <xdr:col>8</xdr:col>
      <xdr:colOff>3181350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5" name="Szöveg 5"/>
        <xdr:cNvSpPr txBox="1">
          <a:spLocks noChangeArrowheads="1"/>
        </xdr:cNvSpPr>
      </xdr:nvSpPr>
      <xdr:spPr>
        <a:xfrm>
          <a:off x="9001125" y="0"/>
          <a:ext cx="16573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Állományi érték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828675</xdr:colOff>
      <xdr:row>0</xdr:row>
      <xdr:rowOff>0</xdr:rowOff>
    </xdr:to>
    <xdr:sp>
      <xdr:nvSpPr>
        <xdr:cNvPr id="86" name="Szöveg 1"/>
        <xdr:cNvSpPr txBox="1">
          <a:spLocks noChangeArrowheads="1"/>
        </xdr:cNvSpPr>
      </xdr:nvSpPr>
      <xdr:spPr>
        <a:xfrm>
          <a:off x="9525" y="0"/>
          <a:ext cx="10648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H-Times New Roman"/>
              <a:ea typeface="H-Times New Roman"/>
              <a:cs typeface="H-Times New Roman"/>
            </a:rPr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7" name="Szöveg 2"/>
        <xdr:cNvSpPr txBox="1">
          <a:spLocks noChangeArrowheads="1"/>
        </xdr:cNvSpPr>
      </xdr:nvSpPr>
      <xdr:spPr>
        <a:xfrm>
          <a:off x="0" y="0"/>
          <a:ext cx="3676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8" name="Szöveg 3"/>
        <xdr:cNvSpPr txBox="1">
          <a:spLocks noChangeArrowheads="1"/>
        </xdr:cNvSpPr>
      </xdr:nvSpPr>
      <xdr:spPr>
        <a:xfrm>
          <a:off x="3676650" y="0"/>
          <a:ext cx="1600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9" name="Szöveg 4"/>
        <xdr:cNvSpPr txBox="1">
          <a:spLocks noChangeArrowheads="1"/>
        </xdr:cNvSpPr>
      </xdr:nvSpPr>
      <xdr:spPr>
        <a:xfrm>
          <a:off x="5343525" y="0"/>
          <a:ext cx="3657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Források</a:t>
          </a:r>
        </a:p>
      </xdr:txBody>
    </xdr:sp>
    <xdr:clientData/>
  </xdr:twoCellAnchor>
  <xdr:twoCellAnchor>
    <xdr:from>
      <xdr:col>8</xdr:col>
      <xdr:colOff>3181350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90" name="Szöveg 5"/>
        <xdr:cNvSpPr txBox="1">
          <a:spLocks noChangeArrowheads="1"/>
        </xdr:cNvSpPr>
      </xdr:nvSpPr>
      <xdr:spPr>
        <a:xfrm>
          <a:off x="9001125" y="0"/>
          <a:ext cx="16573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Állományi érték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828675</xdr:colOff>
      <xdr:row>0</xdr:row>
      <xdr:rowOff>0</xdr:rowOff>
    </xdr:to>
    <xdr:sp>
      <xdr:nvSpPr>
        <xdr:cNvPr id="91" name="Szöveg 1"/>
        <xdr:cNvSpPr txBox="1">
          <a:spLocks noChangeArrowheads="1"/>
        </xdr:cNvSpPr>
      </xdr:nvSpPr>
      <xdr:spPr>
        <a:xfrm>
          <a:off x="9525" y="0"/>
          <a:ext cx="10648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H-Times New Roman"/>
              <a:ea typeface="H-Times New Roman"/>
              <a:cs typeface="H-Times New Roman"/>
            </a:rPr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2" name="Szöveg 2"/>
        <xdr:cNvSpPr txBox="1">
          <a:spLocks noChangeArrowheads="1"/>
        </xdr:cNvSpPr>
      </xdr:nvSpPr>
      <xdr:spPr>
        <a:xfrm>
          <a:off x="0" y="0"/>
          <a:ext cx="3676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3" name="Szöveg 3"/>
        <xdr:cNvSpPr txBox="1">
          <a:spLocks noChangeArrowheads="1"/>
        </xdr:cNvSpPr>
      </xdr:nvSpPr>
      <xdr:spPr>
        <a:xfrm>
          <a:off x="3676650" y="0"/>
          <a:ext cx="1600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4" name="Szöveg 4"/>
        <xdr:cNvSpPr txBox="1">
          <a:spLocks noChangeArrowheads="1"/>
        </xdr:cNvSpPr>
      </xdr:nvSpPr>
      <xdr:spPr>
        <a:xfrm>
          <a:off x="5343525" y="0"/>
          <a:ext cx="3657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Források</a:t>
          </a:r>
        </a:p>
      </xdr:txBody>
    </xdr:sp>
    <xdr:clientData/>
  </xdr:twoCellAnchor>
  <xdr:twoCellAnchor>
    <xdr:from>
      <xdr:col>8</xdr:col>
      <xdr:colOff>3181350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95" name="Szöveg 5"/>
        <xdr:cNvSpPr txBox="1">
          <a:spLocks noChangeArrowheads="1"/>
        </xdr:cNvSpPr>
      </xdr:nvSpPr>
      <xdr:spPr>
        <a:xfrm>
          <a:off x="9001125" y="0"/>
          <a:ext cx="16573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Állományi érték</a:t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10</xdr:col>
      <xdr:colOff>542925</xdr:colOff>
      <xdr:row>3</xdr:row>
      <xdr:rowOff>76200</xdr:rowOff>
    </xdr:to>
    <xdr:sp>
      <xdr:nvSpPr>
        <xdr:cNvPr id="96" name="TextBox 97"/>
        <xdr:cNvSpPr txBox="1">
          <a:spLocks noChangeArrowheads="1"/>
        </xdr:cNvSpPr>
      </xdr:nvSpPr>
      <xdr:spPr>
        <a:xfrm>
          <a:off x="28575" y="609600"/>
          <a:ext cx="1034415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  2 0 0 2.   é v i   ö s s z e s í t e t t   m é r l e g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10</xdr:col>
      <xdr:colOff>828675</xdr:colOff>
      <xdr:row>0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9525" y="0"/>
          <a:ext cx="10572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H-Times New Roman"/>
              <a:ea typeface="H-Times New Roman"/>
              <a:cs typeface="H-Times New Roman"/>
            </a:rPr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Szöveg 2"/>
        <xdr:cNvSpPr txBox="1">
          <a:spLocks noChangeArrowheads="1"/>
        </xdr:cNvSpPr>
      </xdr:nvSpPr>
      <xdr:spPr>
        <a:xfrm>
          <a:off x="0" y="0"/>
          <a:ext cx="3676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Szöveg 3"/>
        <xdr:cNvSpPr txBox="1">
          <a:spLocks noChangeArrowheads="1"/>
        </xdr:cNvSpPr>
      </xdr:nvSpPr>
      <xdr:spPr>
        <a:xfrm>
          <a:off x="3676650" y="0"/>
          <a:ext cx="1543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Szöveg 4"/>
        <xdr:cNvSpPr txBox="1">
          <a:spLocks noChangeArrowheads="1"/>
        </xdr:cNvSpPr>
      </xdr:nvSpPr>
      <xdr:spPr>
        <a:xfrm>
          <a:off x="5314950" y="0"/>
          <a:ext cx="3657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Források</a:t>
          </a:r>
        </a:p>
      </xdr:txBody>
    </xdr:sp>
    <xdr:clientData/>
  </xdr:twoCellAnchor>
  <xdr:twoCellAnchor>
    <xdr:from>
      <xdr:col>8</xdr:col>
      <xdr:colOff>3181350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" name="Szöveg 5"/>
        <xdr:cNvSpPr txBox="1">
          <a:spLocks noChangeArrowheads="1"/>
        </xdr:cNvSpPr>
      </xdr:nvSpPr>
      <xdr:spPr>
        <a:xfrm>
          <a:off x="8972550" y="0"/>
          <a:ext cx="1609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Állományi érték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828675</xdr:colOff>
      <xdr:row>0</xdr:row>
      <xdr:rowOff>0</xdr:rowOff>
    </xdr:to>
    <xdr:sp>
      <xdr:nvSpPr>
        <xdr:cNvPr id="6" name="Szöveg 1"/>
        <xdr:cNvSpPr txBox="1">
          <a:spLocks noChangeArrowheads="1"/>
        </xdr:cNvSpPr>
      </xdr:nvSpPr>
      <xdr:spPr>
        <a:xfrm>
          <a:off x="9525" y="0"/>
          <a:ext cx="10572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H-Times New Roman"/>
              <a:ea typeface="H-Times New Roman"/>
              <a:cs typeface="H-Times New Roman"/>
            </a:rPr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" name="Szöveg 2"/>
        <xdr:cNvSpPr txBox="1">
          <a:spLocks noChangeArrowheads="1"/>
        </xdr:cNvSpPr>
      </xdr:nvSpPr>
      <xdr:spPr>
        <a:xfrm>
          <a:off x="0" y="0"/>
          <a:ext cx="3676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Szöveg 3"/>
        <xdr:cNvSpPr txBox="1">
          <a:spLocks noChangeArrowheads="1"/>
        </xdr:cNvSpPr>
      </xdr:nvSpPr>
      <xdr:spPr>
        <a:xfrm>
          <a:off x="3676650" y="0"/>
          <a:ext cx="1543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" name="Szöveg 4"/>
        <xdr:cNvSpPr txBox="1">
          <a:spLocks noChangeArrowheads="1"/>
        </xdr:cNvSpPr>
      </xdr:nvSpPr>
      <xdr:spPr>
        <a:xfrm>
          <a:off x="5314950" y="0"/>
          <a:ext cx="3657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Források</a:t>
          </a:r>
        </a:p>
      </xdr:txBody>
    </xdr:sp>
    <xdr:clientData/>
  </xdr:twoCellAnchor>
  <xdr:twoCellAnchor>
    <xdr:from>
      <xdr:col>8</xdr:col>
      <xdr:colOff>3181350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" name="Szöveg 5"/>
        <xdr:cNvSpPr txBox="1">
          <a:spLocks noChangeArrowheads="1"/>
        </xdr:cNvSpPr>
      </xdr:nvSpPr>
      <xdr:spPr>
        <a:xfrm>
          <a:off x="8972550" y="0"/>
          <a:ext cx="1609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Állományi érték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828675</xdr:colOff>
      <xdr:row>0</xdr:row>
      <xdr:rowOff>0</xdr:rowOff>
    </xdr:to>
    <xdr:sp>
      <xdr:nvSpPr>
        <xdr:cNvPr id="11" name="Szöveg 1"/>
        <xdr:cNvSpPr txBox="1">
          <a:spLocks noChangeArrowheads="1"/>
        </xdr:cNvSpPr>
      </xdr:nvSpPr>
      <xdr:spPr>
        <a:xfrm>
          <a:off x="9525" y="0"/>
          <a:ext cx="10572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H-Times New Roman"/>
              <a:ea typeface="H-Times New Roman"/>
              <a:cs typeface="H-Times New Roman"/>
            </a:rPr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" name="Szöveg 2"/>
        <xdr:cNvSpPr txBox="1">
          <a:spLocks noChangeArrowheads="1"/>
        </xdr:cNvSpPr>
      </xdr:nvSpPr>
      <xdr:spPr>
        <a:xfrm>
          <a:off x="0" y="0"/>
          <a:ext cx="3676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3" name="Szöveg 3"/>
        <xdr:cNvSpPr txBox="1">
          <a:spLocks noChangeArrowheads="1"/>
        </xdr:cNvSpPr>
      </xdr:nvSpPr>
      <xdr:spPr>
        <a:xfrm>
          <a:off x="3676650" y="0"/>
          <a:ext cx="1543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Szöveg 4"/>
        <xdr:cNvSpPr txBox="1">
          <a:spLocks noChangeArrowheads="1"/>
        </xdr:cNvSpPr>
      </xdr:nvSpPr>
      <xdr:spPr>
        <a:xfrm>
          <a:off x="5314950" y="0"/>
          <a:ext cx="3657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Források</a:t>
          </a:r>
        </a:p>
      </xdr:txBody>
    </xdr:sp>
    <xdr:clientData/>
  </xdr:twoCellAnchor>
  <xdr:twoCellAnchor>
    <xdr:from>
      <xdr:col>8</xdr:col>
      <xdr:colOff>3181350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5" name="Szöveg 5"/>
        <xdr:cNvSpPr txBox="1">
          <a:spLocks noChangeArrowheads="1"/>
        </xdr:cNvSpPr>
      </xdr:nvSpPr>
      <xdr:spPr>
        <a:xfrm>
          <a:off x="8972550" y="0"/>
          <a:ext cx="1609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Állományi érték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828675</xdr:colOff>
      <xdr:row>0</xdr:row>
      <xdr:rowOff>0</xdr:rowOff>
    </xdr:to>
    <xdr:sp>
      <xdr:nvSpPr>
        <xdr:cNvPr id="16" name="TextBox 18"/>
        <xdr:cNvSpPr txBox="1">
          <a:spLocks noChangeArrowheads="1"/>
        </xdr:cNvSpPr>
      </xdr:nvSpPr>
      <xdr:spPr>
        <a:xfrm>
          <a:off x="9525" y="0"/>
          <a:ext cx="10572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2 0 0 0.   é v i   i n t é z m é n y i   m é r l e g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828675</xdr:colOff>
      <xdr:row>0</xdr:row>
      <xdr:rowOff>0</xdr:rowOff>
    </xdr:to>
    <xdr:sp>
      <xdr:nvSpPr>
        <xdr:cNvPr id="17" name="Szöveg 1"/>
        <xdr:cNvSpPr txBox="1">
          <a:spLocks noChangeArrowheads="1"/>
        </xdr:cNvSpPr>
      </xdr:nvSpPr>
      <xdr:spPr>
        <a:xfrm>
          <a:off x="9525" y="0"/>
          <a:ext cx="10572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H-Times New Roman"/>
              <a:ea typeface="H-Times New Roman"/>
              <a:cs typeface="H-Times New Roman"/>
            </a:rPr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" name="Szöveg 2"/>
        <xdr:cNvSpPr txBox="1">
          <a:spLocks noChangeArrowheads="1"/>
        </xdr:cNvSpPr>
      </xdr:nvSpPr>
      <xdr:spPr>
        <a:xfrm>
          <a:off x="0" y="0"/>
          <a:ext cx="3676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9" name="Szöveg 3"/>
        <xdr:cNvSpPr txBox="1">
          <a:spLocks noChangeArrowheads="1"/>
        </xdr:cNvSpPr>
      </xdr:nvSpPr>
      <xdr:spPr>
        <a:xfrm>
          <a:off x="3676650" y="0"/>
          <a:ext cx="1543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Szöveg 4"/>
        <xdr:cNvSpPr txBox="1">
          <a:spLocks noChangeArrowheads="1"/>
        </xdr:cNvSpPr>
      </xdr:nvSpPr>
      <xdr:spPr>
        <a:xfrm>
          <a:off x="5314950" y="0"/>
          <a:ext cx="3657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Források</a:t>
          </a:r>
        </a:p>
      </xdr:txBody>
    </xdr:sp>
    <xdr:clientData/>
  </xdr:twoCellAnchor>
  <xdr:twoCellAnchor>
    <xdr:from>
      <xdr:col>8</xdr:col>
      <xdr:colOff>3181350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1" name="Szöveg 5"/>
        <xdr:cNvSpPr txBox="1">
          <a:spLocks noChangeArrowheads="1"/>
        </xdr:cNvSpPr>
      </xdr:nvSpPr>
      <xdr:spPr>
        <a:xfrm>
          <a:off x="8972550" y="0"/>
          <a:ext cx="1609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Állományi érték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828675</xdr:colOff>
      <xdr:row>0</xdr:row>
      <xdr:rowOff>0</xdr:rowOff>
    </xdr:to>
    <xdr:sp>
      <xdr:nvSpPr>
        <xdr:cNvPr id="22" name="Szöveg 1"/>
        <xdr:cNvSpPr txBox="1">
          <a:spLocks noChangeArrowheads="1"/>
        </xdr:cNvSpPr>
      </xdr:nvSpPr>
      <xdr:spPr>
        <a:xfrm>
          <a:off x="9525" y="0"/>
          <a:ext cx="10572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H-Times New Roman"/>
              <a:ea typeface="H-Times New Roman"/>
              <a:cs typeface="H-Times New Roman"/>
            </a:rPr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" name="Szöveg 2"/>
        <xdr:cNvSpPr txBox="1">
          <a:spLocks noChangeArrowheads="1"/>
        </xdr:cNvSpPr>
      </xdr:nvSpPr>
      <xdr:spPr>
        <a:xfrm>
          <a:off x="0" y="0"/>
          <a:ext cx="3676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4" name="Szöveg 3"/>
        <xdr:cNvSpPr txBox="1">
          <a:spLocks noChangeArrowheads="1"/>
        </xdr:cNvSpPr>
      </xdr:nvSpPr>
      <xdr:spPr>
        <a:xfrm>
          <a:off x="3676650" y="0"/>
          <a:ext cx="1543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Szöveg 4"/>
        <xdr:cNvSpPr txBox="1">
          <a:spLocks noChangeArrowheads="1"/>
        </xdr:cNvSpPr>
      </xdr:nvSpPr>
      <xdr:spPr>
        <a:xfrm>
          <a:off x="5314950" y="0"/>
          <a:ext cx="3657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Források</a:t>
          </a:r>
        </a:p>
      </xdr:txBody>
    </xdr:sp>
    <xdr:clientData/>
  </xdr:twoCellAnchor>
  <xdr:twoCellAnchor>
    <xdr:from>
      <xdr:col>8</xdr:col>
      <xdr:colOff>3181350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6" name="Szöveg 5"/>
        <xdr:cNvSpPr txBox="1">
          <a:spLocks noChangeArrowheads="1"/>
        </xdr:cNvSpPr>
      </xdr:nvSpPr>
      <xdr:spPr>
        <a:xfrm>
          <a:off x="8972550" y="0"/>
          <a:ext cx="1609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Állományi érték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828675</xdr:colOff>
      <xdr:row>0</xdr:row>
      <xdr:rowOff>0</xdr:rowOff>
    </xdr:to>
    <xdr:sp>
      <xdr:nvSpPr>
        <xdr:cNvPr id="27" name="Szöveg 1"/>
        <xdr:cNvSpPr txBox="1">
          <a:spLocks noChangeArrowheads="1"/>
        </xdr:cNvSpPr>
      </xdr:nvSpPr>
      <xdr:spPr>
        <a:xfrm>
          <a:off x="9525" y="0"/>
          <a:ext cx="10572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H-Times New Roman"/>
              <a:ea typeface="H-Times New Roman"/>
              <a:cs typeface="H-Times New Roman"/>
            </a:rPr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8" name="Szöveg 2"/>
        <xdr:cNvSpPr txBox="1">
          <a:spLocks noChangeArrowheads="1"/>
        </xdr:cNvSpPr>
      </xdr:nvSpPr>
      <xdr:spPr>
        <a:xfrm>
          <a:off x="0" y="0"/>
          <a:ext cx="3676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9" name="Szöveg 3"/>
        <xdr:cNvSpPr txBox="1">
          <a:spLocks noChangeArrowheads="1"/>
        </xdr:cNvSpPr>
      </xdr:nvSpPr>
      <xdr:spPr>
        <a:xfrm>
          <a:off x="3676650" y="0"/>
          <a:ext cx="1543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" name="Szöveg 4"/>
        <xdr:cNvSpPr txBox="1">
          <a:spLocks noChangeArrowheads="1"/>
        </xdr:cNvSpPr>
      </xdr:nvSpPr>
      <xdr:spPr>
        <a:xfrm>
          <a:off x="5314950" y="0"/>
          <a:ext cx="3657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Források</a:t>
          </a:r>
        </a:p>
      </xdr:txBody>
    </xdr:sp>
    <xdr:clientData/>
  </xdr:twoCellAnchor>
  <xdr:twoCellAnchor>
    <xdr:from>
      <xdr:col>8</xdr:col>
      <xdr:colOff>3181350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1" name="Szöveg 5"/>
        <xdr:cNvSpPr txBox="1">
          <a:spLocks noChangeArrowheads="1"/>
        </xdr:cNvSpPr>
      </xdr:nvSpPr>
      <xdr:spPr>
        <a:xfrm>
          <a:off x="8972550" y="0"/>
          <a:ext cx="1609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Állományi érték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10</xdr:col>
      <xdr:colOff>542925</xdr:colOff>
      <xdr:row>0</xdr:row>
      <xdr:rowOff>0</xdr:rowOff>
    </xdr:to>
    <xdr:sp>
      <xdr:nvSpPr>
        <xdr:cNvPr id="32" name="TextBox 34"/>
        <xdr:cNvSpPr txBox="1">
          <a:spLocks noChangeArrowheads="1"/>
        </xdr:cNvSpPr>
      </xdr:nvSpPr>
      <xdr:spPr>
        <a:xfrm>
          <a:off x="28575" y="0"/>
          <a:ext cx="10267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I n t é z m é n y e k   2 0 0 1.  é v i   m é r l e g e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828675</xdr:colOff>
      <xdr:row>0</xdr:row>
      <xdr:rowOff>0</xdr:rowOff>
    </xdr:to>
    <xdr:sp>
      <xdr:nvSpPr>
        <xdr:cNvPr id="33" name="Szöveg 1"/>
        <xdr:cNvSpPr txBox="1">
          <a:spLocks noChangeArrowheads="1"/>
        </xdr:cNvSpPr>
      </xdr:nvSpPr>
      <xdr:spPr>
        <a:xfrm>
          <a:off x="9525" y="0"/>
          <a:ext cx="10572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H-Times New Roman"/>
              <a:ea typeface="H-Times New Roman"/>
              <a:cs typeface="H-Times New Roman"/>
            </a:rPr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4" name="Szöveg 2"/>
        <xdr:cNvSpPr txBox="1">
          <a:spLocks noChangeArrowheads="1"/>
        </xdr:cNvSpPr>
      </xdr:nvSpPr>
      <xdr:spPr>
        <a:xfrm>
          <a:off x="0" y="0"/>
          <a:ext cx="3676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5" name="Szöveg 3"/>
        <xdr:cNvSpPr txBox="1">
          <a:spLocks noChangeArrowheads="1"/>
        </xdr:cNvSpPr>
      </xdr:nvSpPr>
      <xdr:spPr>
        <a:xfrm>
          <a:off x="3676650" y="0"/>
          <a:ext cx="1543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" name="Szöveg 4"/>
        <xdr:cNvSpPr txBox="1">
          <a:spLocks noChangeArrowheads="1"/>
        </xdr:cNvSpPr>
      </xdr:nvSpPr>
      <xdr:spPr>
        <a:xfrm>
          <a:off x="5314950" y="0"/>
          <a:ext cx="3657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Források</a:t>
          </a:r>
        </a:p>
      </xdr:txBody>
    </xdr:sp>
    <xdr:clientData/>
  </xdr:twoCellAnchor>
  <xdr:twoCellAnchor>
    <xdr:from>
      <xdr:col>8</xdr:col>
      <xdr:colOff>3181350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7" name="Szöveg 5"/>
        <xdr:cNvSpPr txBox="1">
          <a:spLocks noChangeArrowheads="1"/>
        </xdr:cNvSpPr>
      </xdr:nvSpPr>
      <xdr:spPr>
        <a:xfrm>
          <a:off x="8972550" y="0"/>
          <a:ext cx="1609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Állományi érték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828675</xdr:colOff>
      <xdr:row>0</xdr:row>
      <xdr:rowOff>0</xdr:rowOff>
    </xdr:to>
    <xdr:sp>
      <xdr:nvSpPr>
        <xdr:cNvPr id="38" name="Szöveg 1"/>
        <xdr:cNvSpPr txBox="1">
          <a:spLocks noChangeArrowheads="1"/>
        </xdr:cNvSpPr>
      </xdr:nvSpPr>
      <xdr:spPr>
        <a:xfrm>
          <a:off x="9525" y="0"/>
          <a:ext cx="10572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H-Times New Roman"/>
              <a:ea typeface="H-Times New Roman"/>
              <a:cs typeface="H-Times New Roman"/>
            </a:rPr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9" name="Szöveg 2"/>
        <xdr:cNvSpPr txBox="1">
          <a:spLocks noChangeArrowheads="1"/>
        </xdr:cNvSpPr>
      </xdr:nvSpPr>
      <xdr:spPr>
        <a:xfrm>
          <a:off x="0" y="0"/>
          <a:ext cx="3676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0" name="Szöveg 3"/>
        <xdr:cNvSpPr txBox="1">
          <a:spLocks noChangeArrowheads="1"/>
        </xdr:cNvSpPr>
      </xdr:nvSpPr>
      <xdr:spPr>
        <a:xfrm>
          <a:off x="3676650" y="0"/>
          <a:ext cx="1543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" name="Szöveg 4"/>
        <xdr:cNvSpPr txBox="1">
          <a:spLocks noChangeArrowheads="1"/>
        </xdr:cNvSpPr>
      </xdr:nvSpPr>
      <xdr:spPr>
        <a:xfrm>
          <a:off x="5314950" y="0"/>
          <a:ext cx="3657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Források</a:t>
          </a:r>
        </a:p>
      </xdr:txBody>
    </xdr:sp>
    <xdr:clientData/>
  </xdr:twoCellAnchor>
  <xdr:twoCellAnchor>
    <xdr:from>
      <xdr:col>8</xdr:col>
      <xdr:colOff>3181350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2" name="Szöveg 5"/>
        <xdr:cNvSpPr txBox="1">
          <a:spLocks noChangeArrowheads="1"/>
        </xdr:cNvSpPr>
      </xdr:nvSpPr>
      <xdr:spPr>
        <a:xfrm>
          <a:off x="8972550" y="0"/>
          <a:ext cx="1609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Állományi érték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828675</xdr:colOff>
      <xdr:row>0</xdr:row>
      <xdr:rowOff>0</xdr:rowOff>
    </xdr:to>
    <xdr:sp>
      <xdr:nvSpPr>
        <xdr:cNvPr id="43" name="Szöveg 1"/>
        <xdr:cNvSpPr txBox="1">
          <a:spLocks noChangeArrowheads="1"/>
        </xdr:cNvSpPr>
      </xdr:nvSpPr>
      <xdr:spPr>
        <a:xfrm>
          <a:off x="9525" y="0"/>
          <a:ext cx="10572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H-Times New Roman"/>
              <a:ea typeface="H-Times New Roman"/>
              <a:cs typeface="H-Times New Roman"/>
            </a:rPr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4" name="Szöveg 2"/>
        <xdr:cNvSpPr txBox="1">
          <a:spLocks noChangeArrowheads="1"/>
        </xdr:cNvSpPr>
      </xdr:nvSpPr>
      <xdr:spPr>
        <a:xfrm>
          <a:off x="0" y="0"/>
          <a:ext cx="3676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5" name="Szöveg 3"/>
        <xdr:cNvSpPr txBox="1">
          <a:spLocks noChangeArrowheads="1"/>
        </xdr:cNvSpPr>
      </xdr:nvSpPr>
      <xdr:spPr>
        <a:xfrm>
          <a:off x="3676650" y="0"/>
          <a:ext cx="1543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" name="Szöveg 4"/>
        <xdr:cNvSpPr txBox="1">
          <a:spLocks noChangeArrowheads="1"/>
        </xdr:cNvSpPr>
      </xdr:nvSpPr>
      <xdr:spPr>
        <a:xfrm>
          <a:off x="5314950" y="0"/>
          <a:ext cx="3657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Források</a:t>
          </a:r>
        </a:p>
      </xdr:txBody>
    </xdr:sp>
    <xdr:clientData/>
  </xdr:twoCellAnchor>
  <xdr:twoCellAnchor>
    <xdr:from>
      <xdr:col>8</xdr:col>
      <xdr:colOff>3181350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7" name="Szöveg 5"/>
        <xdr:cNvSpPr txBox="1">
          <a:spLocks noChangeArrowheads="1"/>
        </xdr:cNvSpPr>
      </xdr:nvSpPr>
      <xdr:spPr>
        <a:xfrm>
          <a:off x="8972550" y="0"/>
          <a:ext cx="1609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Állományi érték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828675</xdr:colOff>
      <xdr:row>0</xdr:row>
      <xdr:rowOff>0</xdr:rowOff>
    </xdr:to>
    <xdr:sp>
      <xdr:nvSpPr>
        <xdr:cNvPr id="48" name="TextBox 50"/>
        <xdr:cNvSpPr txBox="1">
          <a:spLocks noChangeArrowheads="1"/>
        </xdr:cNvSpPr>
      </xdr:nvSpPr>
      <xdr:spPr>
        <a:xfrm>
          <a:off x="9525" y="0"/>
          <a:ext cx="10572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2 0 0 0.   é v i   P o l g á r m e s t e r i   H i v a t a l   m é r l e g e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828675</xdr:colOff>
      <xdr:row>0</xdr:row>
      <xdr:rowOff>0</xdr:rowOff>
    </xdr:to>
    <xdr:sp>
      <xdr:nvSpPr>
        <xdr:cNvPr id="49" name="Szöveg 1"/>
        <xdr:cNvSpPr txBox="1">
          <a:spLocks noChangeArrowheads="1"/>
        </xdr:cNvSpPr>
      </xdr:nvSpPr>
      <xdr:spPr>
        <a:xfrm>
          <a:off x="9525" y="0"/>
          <a:ext cx="10572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H-Times New Roman"/>
              <a:ea typeface="H-Times New Roman"/>
              <a:cs typeface="H-Times New Roman"/>
            </a:rPr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0" name="Szöveg 2"/>
        <xdr:cNvSpPr txBox="1">
          <a:spLocks noChangeArrowheads="1"/>
        </xdr:cNvSpPr>
      </xdr:nvSpPr>
      <xdr:spPr>
        <a:xfrm>
          <a:off x="0" y="0"/>
          <a:ext cx="3676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1" name="Szöveg 3"/>
        <xdr:cNvSpPr txBox="1">
          <a:spLocks noChangeArrowheads="1"/>
        </xdr:cNvSpPr>
      </xdr:nvSpPr>
      <xdr:spPr>
        <a:xfrm>
          <a:off x="3676650" y="0"/>
          <a:ext cx="1543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" name="Szöveg 4"/>
        <xdr:cNvSpPr txBox="1">
          <a:spLocks noChangeArrowheads="1"/>
        </xdr:cNvSpPr>
      </xdr:nvSpPr>
      <xdr:spPr>
        <a:xfrm>
          <a:off x="5314950" y="0"/>
          <a:ext cx="3657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Források</a:t>
          </a:r>
        </a:p>
      </xdr:txBody>
    </xdr:sp>
    <xdr:clientData/>
  </xdr:twoCellAnchor>
  <xdr:twoCellAnchor>
    <xdr:from>
      <xdr:col>8</xdr:col>
      <xdr:colOff>3181350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3" name="Szöveg 5"/>
        <xdr:cNvSpPr txBox="1">
          <a:spLocks noChangeArrowheads="1"/>
        </xdr:cNvSpPr>
      </xdr:nvSpPr>
      <xdr:spPr>
        <a:xfrm>
          <a:off x="8972550" y="0"/>
          <a:ext cx="1609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Állományi érték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828675</xdr:colOff>
      <xdr:row>0</xdr:row>
      <xdr:rowOff>0</xdr:rowOff>
    </xdr:to>
    <xdr:sp>
      <xdr:nvSpPr>
        <xdr:cNvPr id="54" name="Szöveg 1"/>
        <xdr:cNvSpPr txBox="1">
          <a:spLocks noChangeArrowheads="1"/>
        </xdr:cNvSpPr>
      </xdr:nvSpPr>
      <xdr:spPr>
        <a:xfrm>
          <a:off x="9525" y="0"/>
          <a:ext cx="10572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H-Times New Roman"/>
              <a:ea typeface="H-Times New Roman"/>
              <a:cs typeface="H-Times New Roman"/>
            </a:rPr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" name="Szöveg 2"/>
        <xdr:cNvSpPr txBox="1">
          <a:spLocks noChangeArrowheads="1"/>
        </xdr:cNvSpPr>
      </xdr:nvSpPr>
      <xdr:spPr>
        <a:xfrm>
          <a:off x="0" y="0"/>
          <a:ext cx="3676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6" name="Szöveg 3"/>
        <xdr:cNvSpPr txBox="1">
          <a:spLocks noChangeArrowheads="1"/>
        </xdr:cNvSpPr>
      </xdr:nvSpPr>
      <xdr:spPr>
        <a:xfrm>
          <a:off x="3676650" y="0"/>
          <a:ext cx="1543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" name="Szöveg 4"/>
        <xdr:cNvSpPr txBox="1">
          <a:spLocks noChangeArrowheads="1"/>
        </xdr:cNvSpPr>
      </xdr:nvSpPr>
      <xdr:spPr>
        <a:xfrm>
          <a:off x="5314950" y="0"/>
          <a:ext cx="3657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Források</a:t>
          </a:r>
        </a:p>
      </xdr:txBody>
    </xdr:sp>
    <xdr:clientData/>
  </xdr:twoCellAnchor>
  <xdr:twoCellAnchor>
    <xdr:from>
      <xdr:col>8</xdr:col>
      <xdr:colOff>3181350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" name="Szöveg 5"/>
        <xdr:cNvSpPr txBox="1">
          <a:spLocks noChangeArrowheads="1"/>
        </xdr:cNvSpPr>
      </xdr:nvSpPr>
      <xdr:spPr>
        <a:xfrm>
          <a:off x="8972550" y="0"/>
          <a:ext cx="1609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Állományi érték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828675</xdr:colOff>
      <xdr:row>0</xdr:row>
      <xdr:rowOff>0</xdr:rowOff>
    </xdr:to>
    <xdr:sp>
      <xdr:nvSpPr>
        <xdr:cNvPr id="59" name="Szöveg 1"/>
        <xdr:cNvSpPr txBox="1">
          <a:spLocks noChangeArrowheads="1"/>
        </xdr:cNvSpPr>
      </xdr:nvSpPr>
      <xdr:spPr>
        <a:xfrm>
          <a:off x="9525" y="0"/>
          <a:ext cx="10572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H-Times New Roman"/>
              <a:ea typeface="H-Times New Roman"/>
              <a:cs typeface="H-Times New Roman"/>
            </a:rPr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0" name="Szöveg 2"/>
        <xdr:cNvSpPr txBox="1">
          <a:spLocks noChangeArrowheads="1"/>
        </xdr:cNvSpPr>
      </xdr:nvSpPr>
      <xdr:spPr>
        <a:xfrm>
          <a:off x="0" y="0"/>
          <a:ext cx="3676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1" name="Szöveg 3"/>
        <xdr:cNvSpPr txBox="1">
          <a:spLocks noChangeArrowheads="1"/>
        </xdr:cNvSpPr>
      </xdr:nvSpPr>
      <xdr:spPr>
        <a:xfrm>
          <a:off x="3676650" y="0"/>
          <a:ext cx="1543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2" name="Szöveg 4"/>
        <xdr:cNvSpPr txBox="1">
          <a:spLocks noChangeArrowheads="1"/>
        </xdr:cNvSpPr>
      </xdr:nvSpPr>
      <xdr:spPr>
        <a:xfrm>
          <a:off x="5314950" y="0"/>
          <a:ext cx="3657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Források</a:t>
          </a:r>
        </a:p>
      </xdr:txBody>
    </xdr:sp>
    <xdr:clientData/>
  </xdr:twoCellAnchor>
  <xdr:twoCellAnchor>
    <xdr:from>
      <xdr:col>8</xdr:col>
      <xdr:colOff>3181350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" name="Szöveg 5"/>
        <xdr:cNvSpPr txBox="1">
          <a:spLocks noChangeArrowheads="1"/>
        </xdr:cNvSpPr>
      </xdr:nvSpPr>
      <xdr:spPr>
        <a:xfrm>
          <a:off x="8972550" y="0"/>
          <a:ext cx="1609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Állományi érték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828675</xdr:colOff>
      <xdr:row>0</xdr:row>
      <xdr:rowOff>0</xdr:rowOff>
    </xdr:to>
    <xdr:sp>
      <xdr:nvSpPr>
        <xdr:cNvPr id="64" name="TextBox 66"/>
        <xdr:cNvSpPr txBox="1">
          <a:spLocks noChangeArrowheads="1"/>
        </xdr:cNvSpPr>
      </xdr:nvSpPr>
      <xdr:spPr>
        <a:xfrm>
          <a:off x="9525" y="0"/>
          <a:ext cx="10572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2 0 0 0.   é v i   i n t é z m é n y i   m é r l e g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828675</xdr:colOff>
      <xdr:row>0</xdr:row>
      <xdr:rowOff>0</xdr:rowOff>
    </xdr:to>
    <xdr:sp>
      <xdr:nvSpPr>
        <xdr:cNvPr id="65" name="Szöveg 1"/>
        <xdr:cNvSpPr txBox="1">
          <a:spLocks noChangeArrowheads="1"/>
        </xdr:cNvSpPr>
      </xdr:nvSpPr>
      <xdr:spPr>
        <a:xfrm>
          <a:off x="9525" y="0"/>
          <a:ext cx="10572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H-Times New Roman"/>
              <a:ea typeface="H-Times New Roman"/>
              <a:cs typeface="H-Times New Roman"/>
            </a:rPr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" name="Szöveg 2"/>
        <xdr:cNvSpPr txBox="1">
          <a:spLocks noChangeArrowheads="1"/>
        </xdr:cNvSpPr>
      </xdr:nvSpPr>
      <xdr:spPr>
        <a:xfrm>
          <a:off x="0" y="0"/>
          <a:ext cx="3676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7" name="Szöveg 3"/>
        <xdr:cNvSpPr txBox="1">
          <a:spLocks noChangeArrowheads="1"/>
        </xdr:cNvSpPr>
      </xdr:nvSpPr>
      <xdr:spPr>
        <a:xfrm>
          <a:off x="3676650" y="0"/>
          <a:ext cx="1543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" name="Szöveg 4"/>
        <xdr:cNvSpPr txBox="1">
          <a:spLocks noChangeArrowheads="1"/>
        </xdr:cNvSpPr>
      </xdr:nvSpPr>
      <xdr:spPr>
        <a:xfrm>
          <a:off x="5314950" y="0"/>
          <a:ext cx="3657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Források</a:t>
          </a:r>
        </a:p>
      </xdr:txBody>
    </xdr:sp>
    <xdr:clientData/>
  </xdr:twoCellAnchor>
  <xdr:twoCellAnchor>
    <xdr:from>
      <xdr:col>8</xdr:col>
      <xdr:colOff>3181350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9" name="Szöveg 5"/>
        <xdr:cNvSpPr txBox="1">
          <a:spLocks noChangeArrowheads="1"/>
        </xdr:cNvSpPr>
      </xdr:nvSpPr>
      <xdr:spPr>
        <a:xfrm>
          <a:off x="8972550" y="0"/>
          <a:ext cx="1609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Állományi érték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828675</xdr:colOff>
      <xdr:row>0</xdr:row>
      <xdr:rowOff>0</xdr:rowOff>
    </xdr:to>
    <xdr:sp>
      <xdr:nvSpPr>
        <xdr:cNvPr id="70" name="Szöveg 1"/>
        <xdr:cNvSpPr txBox="1">
          <a:spLocks noChangeArrowheads="1"/>
        </xdr:cNvSpPr>
      </xdr:nvSpPr>
      <xdr:spPr>
        <a:xfrm>
          <a:off x="9525" y="0"/>
          <a:ext cx="10572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H-Times New Roman"/>
              <a:ea typeface="H-Times New Roman"/>
              <a:cs typeface="H-Times New Roman"/>
            </a:rPr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1" name="Szöveg 2"/>
        <xdr:cNvSpPr txBox="1">
          <a:spLocks noChangeArrowheads="1"/>
        </xdr:cNvSpPr>
      </xdr:nvSpPr>
      <xdr:spPr>
        <a:xfrm>
          <a:off x="0" y="0"/>
          <a:ext cx="3676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2" name="Szöveg 3"/>
        <xdr:cNvSpPr txBox="1">
          <a:spLocks noChangeArrowheads="1"/>
        </xdr:cNvSpPr>
      </xdr:nvSpPr>
      <xdr:spPr>
        <a:xfrm>
          <a:off x="3676650" y="0"/>
          <a:ext cx="1543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3" name="Szöveg 4"/>
        <xdr:cNvSpPr txBox="1">
          <a:spLocks noChangeArrowheads="1"/>
        </xdr:cNvSpPr>
      </xdr:nvSpPr>
      <xdr:spPr>
        <a:xfrm>
          <a:off x="5314950" y="0"/>
          <a:ext cx="3657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Források</a:t>
          </a:r>
        </a:p>
      </xdr:txBody>
    </xdr:sp>
    <xdr:clientData/>
  </xdr:twoCellAnchor>
  <xdr:twoCellAnchor>
    <xdr:from>
      <xdr:col>8</xdr:col>
      <xdr:colOff>3181350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74" name="Szöveg 5"/>
        <xdr:cNvSpPr txBox="1">
          <a:spLocks noChangeArrowheads="1"/>
        </xdr:cNvSpPr>
      </xdr:nvSpPr>
      <xdr:spPr>
        <a:xfrm>
          <a:off x="8972550" y="0"/>
          <a:ext cx="1609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Állományi érték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828675</xdr:colOff>
      <xdr:row>0</xdr:row>
      <xdr:rowOff>0</xdr:rowOff>
    </xdr:to>
    <xdr:sp>
      <xdr:nvSpPr>
        <xdr:cNvPr id="75" name="Szöveg 1"/>
        <xdr:cNvSpPr txBox="1">
          <a:spLocks noChangeArrowheads="1"/>
        </xdr:cNvSpPr>
      </xdr:nvSpPr>
      <xdr:spPr>
        <a:xfrm>
          <a:off x="9525" y="0"/>
          <a:ext cx="10572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H-Times New Roman"/>
              <a:ea typeface="H-Times New Roman"/>
              <a:cs typeface="H-Times New Roman"/>
            </a:rPr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6" name="Szöveg 2"/>
        <xdr:cNvSpPr txBox="1">
          <a:spLocks noChangeArrowheads="1"/>
        </xdr:cNvSpPr>
      </xdr:nvSpPr>
      <xdr:spPr>
        <a:xfrm>
          <a:off x="0" y="0"/>
          <a:ext cx="3676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7" name="Szöveg 3"/>
        <xdr:cNvSpPr txBox="1">
          <a:spLocks noChangeArrowheads="1"/>
        </xdr:cNvSpPr>
      </xdr:nvSpPr>
      <xdr:spPr>
        <a:xfrm>
          <a:off x="3676650" y="0"/>
          <a:ext cx="1543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8" name="Szöveg 4"/>
        <xdr:cNvSpPr txBox="1">
          <a:spLocks noChangeArrowheads="1"/>
        </xdr:cNvSpPr>
      </xdr:nvSpPr>
      <xdr:spPr>
        <a:xfrm>
          <a:off x="5314950" y="0"/>
          <a:ext cx="3657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Források</a:t>
          </a:r>
        </a:p>
      </xdr:txBody>
    </xdr:sp>
    <xdr:clientData/>
  </xdr:twoCellAnchor>
  <xdr:twoCellAnchor>
    <xdr:from>
      <xdr:col>8</xdr:col>
      <xdr:colOff>3181350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79" name="Szöveg 5"/>
        <xdr:cNvSpPr txBox="1">
          <a:spLocks noChangeArrowheads="1"/>
        </xdr:cNvSpPr>
      </xdr:nvSpPr>
      <xdr:spPr>
        <a:xfrm>
          <a:off x="8972550" y="0"/>
          <a:ext cx="1609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Állományi érték</a:t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10</xdr:col>
      <xdr:colOff>542925</xdr:colOff>
      <xdr:row>3</xdr:row>
      <xdr:rowOff>76200</xdr:rowOff>
    </xdr:to>
    <xdr:sp>
      <xdr:nvSpPr>
        <xdr:cNvPr id="80" name="TextBox 82"/>
        <xdr:cNvSpPr txBox="1">
          <a:spLocks noChangeArrowheads="1"/>
        </xdr:cNvSpPr>
      </xdr:nvSpPr>
      <xdr:spPr>
        <a:xfrm>
          <a:off x="28575" y="609600"/>
          <a:ext cx="1026795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   I n t é z m é n y e k   2 0 0 2.   é v i   m é r l e g e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10</xdr:col>
      <xdr:colOff>828675</xdr:colOff>
      <xdr:row>0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9525" y="0"/>
          <a:ext cx="10572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H-Times New Roman"/>
              <a:ea typeface="H-Times New Roman"/>
              <a:cs typeface="H-Times New Roman"/>
            </a:rPr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Szöveg 2"/>
        <xdr:cNvSpPr txBox="1">
          <a:spLocks noChangeArrowheads="1"/>
        </xdr:cNvSpPr>
      </xdr:nvSpPr>
      <xdr:spPr>
        <a:xfrm>
          <a:off x="0" y="0"/>
          <a:ext cx="3676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Szöveg 3"/>
        <xdr:cNvSpPr txBox="1">
          <a:spLocks noChangeArrowheads="1"/>
        </xdr:cNvSpPr>
      </xdr:nvSpPr>
      <xdr:spPr>
        <a:xfrm>
          <a:off x="3676650" y="0"/>
          <a:ext cx="1543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Szöveg 4"/>
        <xdr:cNvSpPr txBox="1">
          <a:spLocks noChangeArrowheads="1"/>
        </xdr:cNvSpPr>
      </xdr:nvSpPr>
      <xdr:spPr>
        <a:xfrm>
          <a:off x="5314950" y="0"/>
          <a:ext cx="3657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Források</a:t>
          </a:r>
        </a:p>
      </xdr:txBody>
    </xdr:sp>
    <xdr:clientData/>
  </xdr:twoCellAnchor>
  <xdr:twoCellAnchor>
    <xdr:from>
      <xdr:col>8</xdr:col>
      <xdr:colOff>3181350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" name="Szöveg 5"/>
        <xdr:cNvSpPr txBox="1">
          <a:spLocks noChangeArrowheads="1"/>
        </xdr:cNvSpPr>
      </xdr:nvSpPr>
      <xdr:spPr>
        <a:xfrm>
          <a:off x="8972550" y="0"/>
          <a:ext cx="1609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Állományi érték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828675</xdr:colOff>
      <xdr:row>0</xdr:row>
      <xdr:rowOff>0</xdr:rowOff>
    </xdr:to>
    <xdr:sp>
      <xdr:nvSpPr>
        <xdr:cNvPr id="6" name="Szöveg 1"/>
        <xdr:cNvSpPr txBox="1">
          <a:spLocks noChangeArrowheads="1"/>
        </xdr:cNvSpPr>
      </xdr:nvSpPr>
      <xdr:spPr>
        <a:xfrm>
          <a:off x="9525" y="0"/>
          <a:ext cx="10572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H-Times New Roman"/>
              <a:ea typeface="H-Times New Roman"/>
              <a:cs typeface="H-Times New Roman"/>
            </a:rPr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" name="Szöveg 2"/>
        <xdr:cNvSpPr txBox="1">
          <a:spLocks noChangeArrowheads="1"/>
        </xdr:cNvSpPr>
      </xdr:nvSpPr>
      <xdr:spPr>
        <a:xfrm>
          <a:off x="0" y="0"/>
          <a:ext cx="3676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Szöveg 3"/>
        <xdr:cNvSpPr txBox="1">
          <a:spLocks noChangeArrowheads="1"/>
        </xdr:cNvSpPr>
      </xdr:nvSpPr>
      <xdr:spPr>
        <a:xfrm>
          <a:off x="3676650" y="0"/>
          <a:ext cx="1543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" name="Szöveg 4"/>
        <xdr:cNvSpPr txBox="1">
          <a:spLocks noChangeArrowheads="1"/>
        </xdr:cNvSpPr>
      </xdr:nvSpPr>
      <xdr:spPr>
        <a:xfrm>
          <a:off x="5314950" y="0"/>
          <a:ext cx="3657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Források</a:t>
          </a:r>
        </a:p>
      </xdr:txBody>
    </xdr:sp>
    <xdr:clientData/>
  </xdr:twoCellAnchor>
  <xdr:twoCellAnchor>
    <xdr:from>
      <xdr:col>8</xdr:col>
      <xdr:colOff>3181350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" name="Szöveg 5"/>
        <xdr:cNvSpPr txBox="1">
          <a:spLocks noChangeArrowheads="1"/>
        </xdr:cNvSpPr>
      </xdr:nvSpPr>
      <xdr:spPr>
        <a:xfrm>
          <a:off x="8972550" y="0"/>
          <a:ext cx="1609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Állományi érték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828675</xdr:colOff>
      <xdr:row>0</xdr:row>
      <xdr:rowOff>0</xdr:rowOff>
    </xdr:to>
    <xdr:sp>
      <xdr:nvSpPr>
        <xdr:cNvPr id="11" name="Szöveg 1"/>
        <xdr:cNvSpPr txBox="1">
          <a:spLocks noChangeArrowheads="1"/>
        </xdr:cNvSpPr>
      </xdr:nvSpPr>
      <xdr:spPr>
        <a:xfrm>
          <a:off x="9525" y="0"/>
          <a:ext cx="10572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H-Times New Roman"/>
              <a:ea typeface="H-Times New Roman"/>
              <a:cs typeface="H-Times New Roman"/>
            </a:rPr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" name="Szöveg 2"/>
        <xdr:cNvSpPr txBox="1">
          <a:spLocks noChangeArrowheads="1"/>
        </xdr:cNvSpPr>
      </xdr:nvSpPr>
      <xdr:spPr>
        <a:xfrm>
          <a:off x="0" y="0"/>
          <a:ext cx="3676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3" name="Szöveg 3"/>
        <xdr:cNvSpPr txBox="1">
          <a:spLocks noChangeArrowheads="1"/>
        </xdr:cNvSpPr>
      </xdr:nvSpPr>
      <xdr:spPr>
        <a:xfrm>
          <a:off x="3676650" y="0"/>
          <a:ext cx="1543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Szöveg 4"/>
        <xdr:cNvSpPr txBox="1">
          <a:spLocks noChangeArrowheads="1"/>
        </xdr:cNvSpPr>
      </xdr:nvSpPr>
      <xdr:spPr>
        <a:xfrm>
          <a:off x="5314950" y="0"/>
          <a:ext cx="3657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Források</a:t>
          </a:r>
        </a:p>
      </xdr:txBody>
    </xdr:sp>
    <xdr:clientData/>
  </xdr:twoCellAnchor>
  <xdr:twoCellAnchor>
    <xdr:from>
      <xdr:col>8</xdr:col>
      <xdr:colOff>3181350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5" name="Szöveg 5"/>
        <xdr:cNvSpPr txBox="1">
          <a:spLocks noChangeArrowheads="1"/>
        </xdr:cNvSpPr>
      </xdr:nvSpPr>
      <xdr:spPr>
        <a:xfrm>
          <a:off x="8972550" y="0"/>
          <a:ext cx="1609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Állományi érték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828675</xdr:colOff>
      <xdr:row>0</xdr:row>
      <xdr:rowOff>0</xdr:rowOff>
    </xdr:to>
    <xdr:sp>
      <xdr:nvSpPr>
        <xdr:cNvPr id="16" name="TextBox 18"/>
        <xdr:cNvSpPr txBox="1">
          <a:spLocks noChangeArrowheads="1"/>
        </xdr:cNvSpPr>
      </xdr:nvSpPr>
      <xdr:spPr>
        <a:xfrm>
          <a:off x="9525" y="0"/>
          <a:ext cx="10572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2 0 0 0.   é v i   P o l g á r m e s t e r i   H i v a t a l   m é r l e g e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828675</xdr:colOff>
      <xdr:row>0</xdr:row>
      <xdr:rowOff>0</xdr:rowOff>
    </xdr:to>
    <xdr:sp>
      <xdr:nvSpPr>
        <xdr:cNvPr id="17" name="Szöveg 1"/>
        <xdr:cNvSpPr txBox="1">
          <a:spLocks noChangeArrowheads="1"/>
        </xdr:cNvSpPr>
      </xdr:nvSpPr>
      <xdr:spPr>
        <a:xfrm>
          <a:off x="9525" y="0"/>
          <a:ext cx="10572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H-Times New Roman"/>
              <a:ea typeface="H-Times New Roman"/>
              <a:cs typeface="H-Times New Roman"/>
            </a:rPr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" name="Szöveg 2"/>
        <xdr:cNvSpPr txBox="1">
          <a:spLocks noChangeArrowheads="1"/>
        </xdr:cNvSpPr>
      </xdr:nvSpPr>
      <xdr:spPr>
        <a:xfrm>
          <a:off x="0" y="0"/>
          <a:ext cx="3676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9" name="Szöveg 3"/>
        <xdr:cNvSpPr txBox="1">
          <a:spLocks noChangeArrowheads="1"/>
        </xdr:cNvSpPr>
      </xdr:nvSpPr>
      <xdr:spPr>
        <a:xfrm>
          <a:off x="3676650" y="0"/>
          <a:ext cx="1543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Szöveg 4"/>
        <xdr:cNvSpPr txBox="1">
          <a:spLocks noChangeArrowheads="1"/>
        </xdr:cNvSpPr>
      </xdr:nvSpPr>
      <xdr:spPr>
        <a:xfrm>
          <a:off x="5314950" y="0"/>
          <a:ext cx="3657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Források</a:t>
          </a:r>
        </a:p>
      </xdr:txBody>
    </xdr:sp>
    <xdr:clientData/>
  </xdr:twoCellAnchor>
  <xdr:twoCellAnchor>
    <xdr:from>
      <xdr:col>8</xdr:col>
      <xdr:colOff>3181350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1" name="Szöveg 5"/>
        <xdr:cNvSpPr txBox="1">
          <a:spLocks noChangeArrowheads="1"/>
        </xdr:cNvSpPr>
      </xdr:nvSpPr>
      <xdr:spPr>
        <a:xfrm>
          <a:off x="8972550" y="0"/>
          <a:ext cx="1609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Állományi érték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828675</xdr:colOff>
      <xdr:row>0</xdr:row>
      <xdr:rowOff>0</xdr:rowOff>
    </xdr:to>
    <xdr:sp>
      <xdr:nvSpPr>
        <xdr:cNvPr id="22" name="Szöveg 1"/>
        <xdr:cNvSpPr txBox="1">
          <a:spLocks noChangeArrowheads="1"/>
        </xdr:cNvSpPr>
      </xdr:nvSpPr>
      <xdr:spPr>
        <a:xfrm>
          <a:off x="9525" y="0"/>
          <a:ext cx="10572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H-Times New Roman"/>
              <a:ea typeface="H-Times New Roman"/>
              <a:cs typeface="H-Times New Roman"/>
            </a:rPr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" name="Szöveg 2"/>
        <xdr:cNvSpPr txBox="1">
          <a:spLocks noChangeArrowheads="1"/>
        </xdr:cNvSpPr>
      </xdr:nvSpPr>
      <xdr:spPr>
        <a:xfrm>
          <a:off x="0" y="0"/>
          <a:ext cx="3676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4" name="Szöveg 3"/>
        <xdr:cNvSpPr txBox="1">
          <a:spLocks noChangeArrowheads="1"/>
        </xdr:cNvSpPr>
      </xdr:nvSpPr>
      <xdr:spPr>
        <a:xfrm>
          <a:off x="3676650" y="0"/>
          <a:ext cx="1543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Szöveg 4"/>
        <xdr:cNvSpPr txBox="1">
          <a:spLocks noChangeArrowheads="1"/>
        </xdr:cNvSpPr>
      </xdr:nvSpPr>
      <xdr:spPr>
        <a:xfrm>
          <a:off x="5314950" y="0"/>
          <a:ext cx="3657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Források</a:t>
          </a:r>
        </a:p>
      </xdr:txBody>
    </xdr:sp>
    <xdr:clientData/>
  </xdr:twoCellAnchor>
  <xdr:twoCellAnchor>
    <xdr:from>
      <xdr:col>8</xdr:col>
      <xdr:colOff>3181350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6" name="Szöveg 5"/>
        <xdr:cNvSpPr txBox="1">
          <a:spLocks noChangeArrowheads="1"/>
        </xdr:cNvSpPr>
      </xdr:nvSpPr>
      <xdr:spPr>
        <a:xfrm>
          <a:off x="8972550" y="0"/>
          <a:ext cx="1609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Állományi érték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828675</xdr:colOff>
      <xdr:row>0</xdr:row>
      <xdr:rowOff>0</xdr:rowOff>
    </xdr:to>
    <xdr:sp>
      <xdr:nvSpPr>
        <xdr:cNvPr id="27" name="Szöveg 1"/>
        <xdr:cNvSpPr txBox="1">
          <a:spLocks noChangeArrowheads="1"/>
        </xdr:cNvSpPr>
      </xdr:nvSpPr>
      <xdr:spPr>
        <a:xfrm>
          <a:off x="9525" y="0"/>
          <a:ext cx="10572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H-Times New Roman"/>
              <a:ea typeface="H-Times New Roman"/>
              <a:cs typeface="H-Times New Roman"/>
            </a:rPr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8" name="Szöveg 2"/>
        <xdr:cNvSpPr txBox="1">
          <a:spLocks noChangeArrowheads="1"/>
        </xdr:cNvSpPr>
      </xdr:nvSpPr>
      <xdr:spPr>
        <a:xfrm>
          <a:off x="0" y="0"/>
          <a:ext cx="3676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9" name="Szöveg 3"/>
        <xdr:cNvSpPr txBox="1">
          <a:spLocks noChangeArrowheads="1"/>
        </xdr:cNvSpPr>
      </xdr:nvSpPr>
      <xdr:spPr>
        <a:xfrm>
          <a:off x="3676650" y="0"/>
          <a:ext cx="1543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" name="Szöveg 4"/>
        <xdr:cNvSpPr txBox="1">
          <a:spLocks noChangeArrowheads="1"/>
        </xdr:cNvSpPr>
      </xdr:nvSpPr>
      <xdr:spPr>
        <a:xfrm>
          <a:off x="5314950" y="0"/>
          <a:ext cx="3657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Források</a:t>
          </a:r>
        </a:p>
      </xdr:txBody>
    </xdr:sp>
    <xdr:clientData/>
  </xdr:twoCellAnchor>
  <xdr:twoCellAnchor>
    <xdr:from>
      <xdr:col>8</xdr:col>
      <xdr:colOff>3181350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1" name="Szöveg 5"/>
        <xdr:cNvSpPr txBox="1">
          <a:spLocks noChangeArrowheads="1"/>
        </xdr:cNvSpPr>
      </xdr:nvSpPr>
      <xdr:spPr>
        <a:xfrm>
          <a:off x="8972550" y="0"/>
          <a:ext cx="1609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Állományi érték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828675</xdr:colOff>
      <xdr:row>0</xdr:row>
      <xdr:rowOff>0</xdr:rowOff>
    </xdr:to>
    <xdr:sp>
      <xdr:nvSpPr>
        <xdr:cNvPr id="32" name="TextBox 34"/>
        <xdr:cNvSpPr txBox="1">
          <a:spLocks noChangeArrowheads="1"/>
        </xdr:cNvSpPr>
      </xdr:nvSpPr>
      <xdr:spPr>
        <a:xfrm>
          <a:off x="9525" y="0"/>
          <a:ext cx="10572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2 0 0 0.   é v i   i n t é z m é n y i   m é r l e g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828675</xdr:colOff>
      <xdr:row>0</xdr:row>
      <xdr:rowOff>0</xdr:rowOff>
    </xdr:to>
    <xdr:sp>
      <xdr:nvSpPr>
        <xdr:cNvPr id="33" name="Szöveg 1"/>
        <xdr:cNvSpPr txBox="1">
          <a:spLocks noChangeArrowheads="1"/>
        </xdr:cNvSpPr>
      </xdr:nvSpPr>
      <xdr:spPr>
        <a:xfrm>
          <a:off x="9525" y="0"/>
          <a:ext cx="10572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H-Times New Roman"/>
              <a:ea typeface="H-Times New Roman"/>
              <a:cs typeface="H-Times New Roman"/>
            </a:rPr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4" name="Szöveg 2"/>
        <xdr:cNvSpPr txBox="1">
          <a:spLocks noChangeArrowheads="1"/>
        </xdr:cNvSpPr>
      </xdr:nvSpPr>
      <xdr:spPr>
        <a:xfrm>
          <a:off x="0" y="0"/>
          <a:ext cx="3676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5" name="Szöveg 3"/>
        <xdr:cNvSpPr txBox="1">
          <a:spLocks noChangeArrowheads="1"/>
        </xdr:cNvSpPr>
      </xdr:nvSpPr>
      <xdr:spPr>
        <a:xfrm>
          <a:off x="3676650" y="0"/>
          <a:ext cx="1543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" name="Szöveg 4"/>
        <xdr:cNvSpPr txBox="1">
          <a:spLocks noChangeArrowheads="1"/>
        </xdr:cNvSpPr>
      </xdr:nvSpPr>
      <xdr:spPr>
        <a:xfrm>
          <a:off x="5314950" y="0"/>
          <a:ext cx="3657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Források</a:t>
          </a:r>
        </a:p>
      </xdr:txBody>
    </xdr:sp>
    <xdr:clientData/>
  </xdr:twoCellAnchor>
  <xdr:twoCellAnchor>
    <xdr:from>
      <xdr:col>8</xdr:col>
      <xdr:colOff>3181350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7" name="Szöveg 5"/>
        <xdr:cNvSpPr txBox="1">
          <a:spLocks noChangeArrowheads="1"/>
        </xdr:cNvSpPr>
      </xdr:nvSpPr>
      <xdr:spPr>
        <a:xfrm>
          <a:off x="8972550" y="0"/>
          <a:ext cx="1609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Állományi érték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828675</xdr:colOff>
      <xdr:row>0</xdr:row>
      <xdr:rowOff>0</xdr:rowOff>
    </xdr:to>
    <xdr:sp>
      <xdr:nvSpPr>
        <xdr:cNvPr id="38" name="Szöveg 1"/>
        <xdr:cNvSpPr txBox="1">
          <a:spLocks noChangeArrowheads="1"/>
        </xdr:cNvSpPr>
      </xdr:nvSpPr>
      <xdr:spPr>
        <a:xfrm>
          <a:off x="9525" y="0"/>
          <a:ext cx="10572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H-Times New Roman"/>
              <a:ea typeface="H-Times New Roman"/>
              <a:cs typeface="H-Times New Roman"/>
            </a:rPr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9" name="Szöveg 2"/>
        <xdr:cNvSpPr txBox="1">
          <a:spLocks noChangeArrowheads="1"/>
        </xdr:cNvSpPr>
      </xdr:nvSpPr>
      <xdr:spPr>
        <a:xfrm>
          <a:off x="0" y="0"/>
          <a:ext cx="3676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0" name="Szöveg 3"/>
        <xdr:cNvSpPr txBox="1">
          <a:spLocks noChangeArrowheads="1"/>
        </xdr:cNvSpPr>
      </xdr:nvSpPr>
      <xdr:spPr>
        <a:xfrm>
          <a:off x="3676650" y="0"/>
          <a:ext cx="1543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" name="Szöveg 4"/>
        <xdr:cNvSpPr txBox="1">
          <a:spLocks noChangeArrowheads="1"/>
        </xdr:cNvSpPr>
      </xdr:nvSpPr>
      <xdr:spPr>
        <a:xfrm>
          <a:off x="5314950" y="0"/>
          <a:ext cx="3657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Források</a:t>
          </a:r>
        </a:p>
      </xdr:txBody>
    </xdr:sp>
    <xdr:clientData/>
  </xdr:twoCellAnchor>
  <xdr:twoCellAnchor>
    <xdr:from>
      <xdr:col>8</xdr:col>
      <xdr:colOff>3181350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2" name="Szöveg 5"/>
        <xdr:cNvSpPr txBox="1">
          <a:spLocks noChangeArrowheads="1"/>
        </xdr:cNvSpPr>
      </xdr:nvSpPr>
      <xdr:spPr>
        <a:xfrm>
          <a:off x="8972550" y="0"/>
          <a:ext cx="1609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Állományi érték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828675</xdr:colOff>
      <xdr:row>0</xdr:row>
      <xdr:rowOff>0</xdr:rowOff>
    </xdr:to>
    <xdr:sp>
      <xdr:nvSpPr>
        <xdr:cNvPr id="43" name="Szöveg 1"/>
        <xdr:cNvSpPr txBox="1">
          <a:spLocks noChangeArrowheads="1"/>
        </xdr:cNvSpPr>
      </xdr:nvSpPr>
      <xdr:spPr>
        <a:xfrm>
          <a:off x="9525" y="0"/>
          <a:ext cx="10572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H-Times New Roman"/>
              <a:ea typeface="H-Times New Roman"/>
              <a:cs typeface="H-Times New Roman"/>
            </a:rPr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4" name="Szöveg 2"/>
        <xdr:cNvSpPr txBox="1">
          <a:spLocks noChangeArrowheads="1"/>
        </xdr:cNvSpPr>
      </xdr:nvSpPr>
      <xdr:spPr>
        <a:xfrm>
          <a:off x="0" y="0"/>
          <a:ext cx="3676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5" name="Szöveg 3"/>
        <xdr:cNvSpPr txBox="1">
          <a:spLocks noChangeArrowheads="1"/>
        </xdr:cNvSpPr>
      </xdr:nvSpPr>
      <xdr:spPr>
        <a:xfrm>
          <a:off x="3676650" y="0"/>
          <a:ext cx="1543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" name="Szöveg 4"/>
        <xdr:cNvSpPr txBox="1">
          <a:spLocks noChangeArrowheads="1"/>
        </xdr:cNvSpPr>
      </xdr:nvSpPr>
      <xdr:spPr>
        <a:xfrm>
          <a:off x="5314950" y="0"/>
          <a:ext cx="3657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Források</a:t>
          </a:r>
        </a:p>
      </xdr:txBody>
    </xdr:sp>
    <xdr:clientData/>
  </xdr:twoCellAnchor>
  <xdr:twoCellAnchor>
    <xdr:from>
      <xdr:col>8</xdr:col>
      <xdr:colOff>3181350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7" name="Szöveg 5"/>
        <xdr:cNvSpPr txBox="1">
          <a:spLocks noChangeArrowheads="1"/>
        </xdr:cNvSpPr>
      </xdr:nvSpPr>
      <xdr:spPr>
        <a:xfrm>
          <a:off x="8972550" y="0"/>
          <a:ext cx="1609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Állományi érték</a:t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10</xdr:col>
      <xdr:colOff>542925</xdr:colOff>
      <xdr:row>3</xdr:row>
      <xdr:rowOff>76200</xdr:rowOff>
    </xdr:to>
    <xdr:sp>
      <xdr:nvSpPr>
        <xdr:cNvPr id="48" name="TextBox 50"/>
        <xdr:cNvSpPr txBox="1">
          <a:spLocks noChangeArrowheads="1"/>
        </xdr:cNvSpPr>
      </xdr:nvSpPr>
      <xdr:spPr>
        <a:xfrm>
          <a:off x="28575" y="609600"/>
          <a:ext cx="1026795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   P o l g á r m e s t e r i  H i v a t a l   2 0 0 2.   é v i   m é r l e g e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8</xdr:col>
      <xdr:colOff>714375</xdr:colOff>
      <xdr:row>0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9525" y="0"/>
          <a:ext cx="817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H-Times New Roman"/>
              <a:ea typeface="H-Times New Roman"/>
              <a:cs typeface="H-Times New Roman"/>
            </a:rPr>
            <a:t>Immateriális javak és tárgyi eszközök állományának alakulása 1996. évben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Szöveg 2"/>
        <xdr:cNvSpPr txBox="1">
          <a:spLocks noChangeArrowheads="1"/>
        </xdr:cNvSpPr>
      </xdr:nvSpPr>
      <xdr:spPr>
        <a:xfrm>
          <a:off x="0" y="0"/>
          <a:ext cx="3543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Megnevezés</a:t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8</xdr:col>
      <xdr:colOff>714375</xdr:colOff>
      <xdr:row>3</xdr:row>
      <xdr:rowOff>66675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495300"/>
          <a:ext cx="8181975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Immateriális javak és tárgyi eszközök állományának alakulása                                                                                                  2002. évben összesen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8</xdr:col>
      <xdr:colOff>714375</xdr:colOff>
      <xdr:row>0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9525" y="0"/>
          <a:ext cx="817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H-Times New Roman"/>
              <a:ea typeface="H-Times New Roman"/>
              <a:cs typeface="H-Times New Roman"/>
            </a:rPr>
            <a:t>Immateriális javak és tárgyi eszközök állományának alakulása 1996. évben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Szöveg 2"/>
        <xdr:cNvSpPr txBox="1">
          <a:spLocks noChangeArrowheads="1"/>
        </xdr:cNvSpPr>
      </xdr:nvSpPr>
      <xdr:spPr>
        <a:xfrm>
          <a:off x="0" y="0"/>
          <a:ext cx="3543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Megnevezés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685800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0"/>
          <a:ext cx="81534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Immateriális javak és tárgyi eszközök állományának alakulása                                                                                                 az intézményeknél 2001. évben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8</xdr:col>
      <xdr:colOff>714375</xdr:colOff>
      <xdr:row>0</xdr:row>
      <xdr:rowOff>0</xdr:rowOff>
    </xdr:to>
    <xdr:sp>
      <xdr:nvSpPr>
        <xdr:cNvPr id="4" name="Szöveg 1"/>
        <xdr:cNvSpPr txBox="1">
          <a:spLocks noChangeArrowheads="1"/>
        </xdr:cNvSpPr>
      </xdr:nvSpPr>
      <xdr:spPr>
        <a:xfrm>
          <a:off x="9525" y="0"/>
          <a:ext cx="817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H-Times New Roman"/>
              <a:ea typeface="H-Times New Roman"/>
              <a:cs typeface="H-Times New Roman"/>
            </a:rPr>
            <a:t>Immateriális javak és tárgyi eszközök állományának alakulása 1996. évben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" name="Szöveg 2"/>
        <xdr:cNvSpPr txBox="1">
          <a:spLocks noChangeArrowheads="1"/>
        </xdr:cNvSpPr>
      </xdr:nvSpPr>
      <xdr:spPr>
        <a:xfrm>
          <a:off x="0" y="0"/>
          <a:ext cx="3543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Megnevezés</a:t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8</xdr:col>
      <xdr:colOff>714375</xdr:colOff>
      <xdr:row>3</xdr:row>
      <xdr:rowOff>66675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495300"/>
          <a:ext cx="8181975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Immateriális javak és tárgyi eszközök állományának alakulása                                                                                                  az intézményeknél 2002. évben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8</xdr:col>
      <xdr:colOff>714375</xdr:colOff>
      <xdr:row>0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9525" y="0"/>
          <a:ext cx="817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H-Times New Roman"/>
              <a:ea typeface="H-Times New Roman"/>
              <a:cs typeface="H-Times New Roman"/>
            </a:rPr>
            <a:t>Immateriális javak és tárgyi eszközök állományának alakulása 1996. évben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Szöveg 2"/>
        <xdr:cNvSpPr txBox="1">
          <a:spLocks noChangeArrowheads="1"/>
        </xdr:cNvSpPr>
      </xdr:nvSpPr>
      <xdr:spPr>
        <a:xfrm>
          <a:off x="0" y="0"/>
          <a:ext cx="3543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Megnevezés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25" y="0"/>
          <a:ext cx="817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Immateriális javak és tárgyi eszközök állományának alakulása                                                                                     a Polgármesteri Hivatalnál 2001. évben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8</xdr:col>
      <xdr:colOff>714375</xdr:colOff>
      <xdr:row>0</xdr:row>
      <xdr:rowOff>0</xdr:rowOff>
    </xdr:to>
    <xdr:sp>
      <xdr:nvSpPr>
        <xdr:cNvPr id="4" name="Szöveg 1"/>
        <xdr:cNvSpPr txBox="1">
          <a:spLocks noChangeArrowheads="1"/>
        </xdr:cNvSpPr>
      </xdr:nvSpPr>
      <xdr:spPr>
        <a:xfrm>
          <a:off x="9525" y="0"/>
          <a:ext cx="817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H-Times New Roman"/>
              <a:ea typeface="H-Times New Roman"/>
              <a:cs typeface="H-Times New Roman"/>
            </a:rPr>
            <a:t>Immateriális javak és tárgyi eszközök állományának alakulása 1996. évben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" name="Szöveg 2"/>
        <xdr:cNvSpPr txBox="1">
          <a:spLocks noChangeArrowheads="1"/>
        </xdr:cNvSpPr>
      </xdr:nvSpPr>
      <xdr:spPr>
        <a:xfrm>
          <a:off x="0" y="0"/>
          <a:ext cx="3543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-Times New Roman"/>
              <a:ea typeface="H-Times New Roman"/>
              <a:cs typeface="H-Times New Roman"/>
            </a:rPr>
            <a:t>Megnevezés</a:t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8</xdr:col>
      <xdr:colOff>714375</xdr:colOff>
      <xdr:row>3</xdr:row>
      <xdr:rowOff>66675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495300"/>
          <a:ext cx="8181975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Immateriális javak és tárgyi eszközök állományának alakulása                                                                                                  a Polgármesteri Hivatalnál 2002. évben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9</xdr:col>
      <xdr:colOff>0</xdr:colOff>
      <xdr:row>3</xdr:row>
      <xdr:rowOff>238125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9525" y="485775"/>
          <a:ext cx="85344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Kiadások alakulása 2002-2003. évben</a:t>
          </a:r>
        </a:p>
      </xdr:txBody>
    </xdr:sp>
    <xdr:clientData/>
  </xdr:twoCellAnchor>
  <xdr:twoCellAnchor>
    <xdr:from>
      <xdr:col>1</xdr:col>
      <xdr:colOff>152400</xdr:colOff>
      <xdr:row>9</xdr:row>
      <xdr:rowOff>0</xdr:rowOff>
    </xdr:from>
    <xdr:to>
      <xdr:col>1</xdr:col>
      <xdr:colOff>1657350</xdr:colOff>
      <xdr:row>12</xdr:row>
      <xdr:rowOff>190500</xdr:rowOff>
    </xdr:to>
    <xdr:sp>
      <xdr:nvSpPr>
        <xdr:cNvPr id="2" name="Szöveg 6"/>
        <xdr:cNvSpPr txBox="1">
          <a:spLocks noChangeArrowheads="1"/>
        </xdr:cNvSpPr>
      </xdr:nvSpPr>
      <xdr:spPr>
        <a:xfrm>
          <a:off x="523875" y="1828800"/>
          <a:ext cx="1504950" cy="847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Önkormányzati költségvetési szervek 
és a
Polgármesteri Hivatal</a:t>
          </a:r>
        </a:p>
      </xdr:txBody>
    </xdr:sp>
    <xdr:clientData/>
  </xdr:twoCellAnchor>
  <xdr:twoCellAnchor>
    <xdr:from>
      <xdr:col>0</xdr:col>
      <xdr:colOff>9525</xdr:colOff>
      <xdr:row>26</xdr:row>
      <xdr:rowOff>161925</xdr:rowOff>
    </xdr:from>
    <xdr:to>
      <xdr:col>8</xdr:col>
      <xdr:colOff>571500</xdr:colOff>
      <xdr:row>43</xdr:row>
      <xdr:rowOff>152400</xdr:rowOff>
    </xdr:to>
    <xdr:graphicFrame>
      <xdr:nvGraphicFramePr>
        <xdr:cNvPr id="3" name="Chart 10"/>
        <xdr:cNvGraphicFramePr/>
      </xdr:nvGraphicFramePr>
      <xdr:xfrm>
        <a:off x="9525" y="5524500"/>
        <a:ext cx="85058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8</xdr:col>
      <xdr:colOff>571500</xdr:colOff>
      <xdr:row>61</xdr:row>
      <xdr:rowOff>142875</xdr:rowOff>
    </xdr:to>
    <xdr:graphicFrame>
      <xdr:nvGraphicFramePr>
        <xdr:cNvPr id="4" name="Chart 11"/>
        <xdr:cNvGraphicFramePr/>
      </xdr:nvGraphicFramePr>
      <xdr:xfrm>
        <a:off x="0" y="8782050"/>
        <a:ext cx="851535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390525</xdr:colOff>
      <xdr:row>25</xdr:row>
      <xdr:rowOff>123825</xdr:rowOff>
    </xdr:from>
    <xdr:to>
      <xdr:col>8</xdr:col>
      <xdr:colOff>542925</xdr:colOff>
      <xdr:row>27</xdr:row>
      <xdr:rowOff>28575</xdr:rowOff>
    </xdr:to>
    <xdr:sp>
      <xdr:nvSpPr>
        <xdr:cNvPr id="5" name="TextBox 12"/>
        <xdr:cNvSpPr txBox="1">
          <a:spLocks noChangeArrowheads="1"/>
        </xdr:cNvSpPr>
      </xdr:nvSpPr>
      <xdr:spPr>
        <a:xfrm>
          <a:off x="7496175" y="5343525"/>
          <a:ext cx="990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1" i="0" u="none" baseline="0"/>
            <a:t>3. sz. ábra</a:t>
          </a:r>
        </a:p>
      </xdr:txBody>
    </xdr:sp>
    <xdr:clientData/>
  </xdr:twoCellAnchor>
  <xdr:twoCellAnchor>
    <xdr:from>
      <xdr:col>7</xdr:col>
      <xdr:colOff>400050</xdr:colOff>
      <xdr:row>43</xdr:row>
      <xdr:rowOff>142875</xdr:rowOff>
    </xdr:from>
    <xdr:to>
      <xdr:col>8</xdr:col>
      <xdr:colOff>542925</xdr:colOff>
      <xdr:row>45</xdr:row>
      <xdr:rowOff>76200</xdr:rowOff>
    </xdr:to>
    <xdr:sp>
      <xdr:nvSpPr>
        <xdr:cNvPr id="6" name="TextBox 13"/>
        <xdr:cNvSpPr txBox="1">
          <a:spLocks noChangeArrowheads="1"/>
        </xdr:cNvSpPr>
      </xdr:nvSpPr>
      <xdr:spPr>
        <a:xfrm>
          <a:off x="7505700" y="8429625"/>
          <a:ext cx="9810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1" i="0" u="none" baseline="0"/>
            <a:t>4. sz. ábra</a:t>
          </a:r>
        </a:p>
      </xdr:txBody>
    </xdr:sp>
    <xdr:clientData/>
  </xdr:twoCellAnchor>
  <xdr:twoCellAnchor>
    <xdr:from>
      <xdr:col>3</xdr:col>
      <xdr:colOff>142875</xdr:colOff>
      <xdr:row>15</xdr:row>
      <xdr:rowOff>0</xdr:rowOff>
    </xdr:from>
    <xdr:to>
      <xdr:col>3</xdr:col>
      <xdr:colOff>533400</xdr:colOff>
      <xdr:row>15</xdr:row>
      <xdr:rowOff>152400</xdr:rowOff>
    </xdr:to>
    <xdr:sp>
      <xdr:nvSpPr>
        <xdr:cNvPr id="7" name="TextBox 16"/>
        <xdr:cNvSpPr txBox="1">
          <a:spLocks noChangeArrowheads="1"/>
        </xdr:cNvSpPr>
      </xdr:nvSpPr>
      <xdr:spPr>
        <a:xfrm>
          <a:off x="4295775" y="3257550"/>
          <a:ext cx="3905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/>
            <a:t>**</a:t>
          </a:r>
        </a:p>
      </xdr:txBody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295275</xdr:colOff>
      <xdr:row>15</xdr:row>
      <xdr:rowOff>190500</xdr:rowOff>
    </xdr:to>
    <xdr:sp>
      <xdr:nvSpPr>
        <xdr:cNvPr id="8" name="TextBox 17"/>
        <xdr:cNvSpPr txBox="1">
          <a:spLocks noChangeArrowheads="1"/>
        </xdr:cNvSpPr>
      </xdr:nvSpPr>
      <xdr:spPr>
        <a:xfrm>
          <a:off x="7105650" y="3276600"/>
          <a:ext cx="2952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/>
            <a:t>**</a:t>
          </a:r>
        </a:p>
      </xdr:txBody>
    </xdr:sp>
    <xdr:clientData/>
  </xdr:twoCellAnchor>
  <xdr:twoCellAnchor>
    <xdr:from>
      <xdr:col>5</xdr:col>
      <xdr:colOff>0</xdr:colOff>
      <xdr:row>15</xdr:row>
      <xdr:rowOff>28575</xdr:rowOff>
    </xdr:from>
    <xdr:to>
      <xdr:col>5</xdr:col>
      <xdr:colOff>200025</xdr:colOff>
      <xdr:row>15</xdr:row>
      <xdr:rowOff>161925</xdr:rowOff>
    </xdr:to>
    <xdr:sp>
      <xdr:nvSpPr>
        <xdr:cNvPr id="9" name="TextBox 18"/>
        <xdr:cNvSpPr txBox="1">
          <a:spLocks noChangeArrowheads="1"/>
        </xdr:cNvSpPr>
      </xdr:nvSpPr>
      <xdr:spPr>
        <a:xfrm>
          <a:off x="5676900" y="3286125"/>
          <a:ext cx="2000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/>
            <a:t>*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0" y="0"/>
          <a:ext cx="390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Sor- szám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Szöveg 2"/>
        <xdr:cNvSpPr txBox="1">
          <a:spLocks noChangeArrowheads="1"/>
        </xdr:cNvSpPr>
      </xdr:nvSpPr>
      <xdr:spPr>
        <a:xfrm>
          <a:off x="390525" y="0"/>
          <a:ext cx="46672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Megnevezés</a:t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10</xdr:col>
      <xdr:colOff>590550</xdr:colOff>
      <xdr:row>0</xdr:row>
      <xdr:rowOff>0</xdr:rowOff>
    </xdr:to>
    <xdr:sp>
      <xdr:nvSpPr>
        <xdr:cNvPr id="3" name="Szöveg 3"/>
        <xdr:cNvSpPr txBox="1">
          <a:spLocks noChangeArrowheads="1"/>
        </xdr:cNvSpPr>
      </xdr:nvSpPr>
      <xdr:spPr>
        <a:xfrm>
          <a:off x="7229475" y="0"/>
          <a:ext cx="441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Times New Roman CE"/>
              <a:ea typeface="Times New Roman CE"/>
              <a:cs typeface="Times New Roman CE"/>
            </a:rPr>
            <a:t>Működési költségvetés</a:t>
          </a:r>
          <a:r>
            <a:rPr lang="en-US" cap="none" sz="800" b="0" i="0" u="none" baseline="0">
              <a:latin typeface="Times New Roman CE"/>
              <a:ea typeface="Times New Roman CE"/>
              <a:cs typeface="Times New Roman CE"/>
            </a:rPr>
            <a:t> /1 Előirányzati csoport/</a:t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11</xdr:col>
      <xdr:colOff>695325</xdr:colOff>
      <xdr:row>0</xdr:row>
      <xdr:rowOff>0</xdr:rowOff>
    </xdr:to>
    <xdr:sp>
      <xdr:nvSpPr>
        <xdr:cNvPr id="4" name="Szöveg 4"/>
        <xdr:cNvSpPr txBox="1">
          <a:spLocks noChangeArrowheads="1"/>
        </xdr:cNvSpPr>
      </xdr:nvSpPr>
      <xdr:spPr>
        <a:xfrm>
          <a:off x="116490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Times New Roman CE"/>
              <a:ea typeface="Times New Roman CE"/>
              <a:cs typeface="Times New Roman CE"/>
            </a:rPr>
            <a:t>Beruházások 
 </a:t>
          </a:r>
          <a:r>
            <a:rPr lang="en-US" cap="none" sz="800" b="0" i="0" u="none" baseline="0">
              <a:latin typeface="Times New Roman CE"/>
              <a:ea typeface="Times New Roman CE"/>
              <a:cs typeface="Times New Roman CE"/>
            </a:rPr>
            <a:t>/1 Kiemelt előirányzat/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19050</xdr:colOff>
      <xdr:row>0</xdr:row>
      <xdr:rowOff>0</xdr:rowOff>
    </xdr:to>
    <xdr:sp>
      <xdr:nvSpPr>
        <xdr:cNvPr id="5" name="Szöveg 5"/>
        <xdr:cNvSpPr txBox="1">
          <a:spLocks noChangeArrowheads="1"/>
        </xdr:cNvSpPr>
      </xdr:nvSpPr>
      <xdr:spPr>
        <a:xfrm>
          <a:off x="12458700" y="0"/>
          <a:ext cx="7143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Times New Roman CE"/>
              <a:ea typeface="Times New Roman CE"/>
              <a:cs typeface="Times New Roman CE"/>
            </a:rPr>
            <a:t>Felújítás 
 </a:t>
          </a:r>
          <a:r>
            <a:rPr lang="en-US" cap="none" sz="800" b="0" i="0" u="none" baseline="0">
              <a:latin typeface="Times New Roman CE"/>
              <a:ea typeface="Times New Roman CE"/>
              <a:cs typeface="Times New Roman CE"/>
            </a:rPr>
            <a:t>/2</a:t>
          </a:r>
          <a:r>
            <a:rPr lang="en-US" cap="none" sz="800" b="1" i="0" u="none" baseline="0">
              <a:latin typeface="Times New Roman CE"/>
              <a:ea typeface="Times New Roman CE"/>
              <a:cs typeface="Times New Roman CE"/>
            </a:rPr>
            <a:t> </a:t>
          </a:r>
          <a:r>
            <a:rPr lang="en-US" cap="none" sz="800" b="0" i="0" u="none" baseline="0">
              <a:latin typeface="Times New Roman CE"/>
              <a:ea typeface="Times New Roman CE"/>
              <a:cs typeface="Times New Roman CE"/>
            </a:rPr>
            <a:t>Kiemelt előirányzat/</a:t>
          </a:r>
        </a:p>
      </xdr:txBody>
    </xdr:sp>
    <xdr:clientData/>
  </xdr:twoCellAnchor>
  <xdr:twoCellAnchor>
    <xdr:from>
      <xdr:col>13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sp>
      <xdr:nvSpPr>
        <xdr:cNvPr id="6" name="Szöveg 6"/>
        <xdr:cNvSpPr txBox="1">
          <a:spLocks noChangeArrowheads="1"/>
        </xdr:cNvSpPr>
      </xdr:nvSpPr>
      <xdr:spPr>
        <a:xfrm>
          <a:off x="13173075" y="0"/>
          <a:ext cx="809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Times New Roman CE"/>
              <a:ea typeface="Times New Roman CE"/>
              <a:cs typeface="Times New Roman CE"/>
            </a:rPr>
            <a:t>Egyéb felhalmozási kiadások 
</a:t>
          </a:r>
          <a:r>
            <a:rPr lang="en-US" cap="none" sz="800" b="0" i="0" u="none" baseline="0">
              <a:latin typeface="Times New Roman CE"/>
              <a:ea typeface="Times New Roman CE"/>
              <a:cs typeface="Times New Roman CE"/>
            </a:rPr>
            <a:t>/3 Kiemelt előirányzat/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7" name="Szöveg 7"/>
        <xdr:cNvSpPr txBox="1">
          <a:spLocks noChangeArrowheads="1"/>
        </xdr:cNvSpPr>
      </xdr:nvSpPr>
      <xdr:spPr>
        <a:xfrm>
          <a:off x="13963650" y="0"/>
          <a:ext cx="7334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Hiteltörlesztések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Szöveg 8"/>
        <xdr:cNvSpPr txBox="1">
          <a:spLocks noChangeArrowheads="1"/>
        </xdr:cNvSpPr>
      </xdr:nvSpPr>
      <xdr:spPr>
        <a:xfrm>
          <a:off x="146970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Rövid lejáratú értékpapírok vásárlása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" name="Szöveg 10"/>
        <xdr:cNvSpPr txBox="1">
          <a:spLocks noChangeArrowheads="1"/>
        </xdr:cNvSpPr>
      </xdr:nvSpPr>
      <xdr:spPr>
        <a:xfrm>
          <a:off x="5057775" y="0"/>
          <a:ext cx="7334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Fejezet/ Címszám/ Alcímszám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15</xdr:col>
      <xdr:colOff>619125</xdr:colOff>
      <xdr:row>0</xdr:row>
      <xdr:rowOff>0</xdr:rowOff>
    </xdr:to>
    <xdr:sp>
      <xdr:nvSpPr>
        <xdr:cNvPr id="10" name="Szöveg 11"/>
        <xdr:cNvSpPr txBox="1">
          <a:spLocks noChangeArrowheads="1"/>
        </xdr:cNvSpPr>
      </xdr:nvSpPr>
      <xdr:spPr>
        <a:xfrm>
          <a:off x="9525" y="0"/>
          <a:ext cx="15306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/>
            <a:t>Az 1999. évi beszámoló kiadásainak megoszlása ágazatonként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" name="Szöveg 12"/>
        <xdr:cNvSpPr txBox="1">
          <a:spLocks noChangeArrowheads="1"/>
        </xdr:cNvSpPr>
      </xdr:nvSpPr>
      <xdr:spPr>
        <a:xfrm>
          <a:off x="11639550" y="0"/>
          <a:ext cx="2324100" cy="0"/>
        </a:xfrm>
        <a:prstGeom prst="rect">
          <a:avLst/>
        </a:prstGeom>
        <a:noFill/>
        <a:ln w="1714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Times New Roman CE"/>
              <a:ea typeface="Times New Roman CE"/>
              <a:cs typeface="Times New Roman CE"/>
            </a:rPr>
            <a:t>Felhalmozási kiadások</a:t>
          </a:r>
          <a:r>
            <a:rPr lang="en-US" cap="none" sz="800" b="0" i="0" u="none" baseline="0">
              <a:latin typeface="Times New Roman CE"/>
              <a:ea typeface="Times New Roman CE"/>
              <a:cs typeface="Times New Roman CE"/>
            </a:rPr>
            <a:t> /2 Előirányzati csoport/</a:t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15</xdr:col>
      <xdr:colOff>542925</xdr:colOff>
      <xdr:row>0</xdr:row>
      <xdr:rowOff>0</xdr:rowOff>
    </xdr:to>
    <xdr:sp>
      <xdr:nvSpPr>
        <xdr:cNvPr id="12" name="Szöveg 13"/>
        <xdr:cNvSpPr txBox="1">
          <a:spLocks noChangeArrowheads="1"/>
        </xdr:cNvSpPr>
      </xdr:nvSpPr>
      <xdr:spPr>
        <a:xfrm>
          <a:off x="14706600" y="0"/>
          <a:ext cx="5334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1998. évi teljesítés
összesen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791200" y="0"/>
          <a:ext cx="733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1998. évi eredeti előirányzat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600075</xdr:colOff>
      <xdr:row>0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6524625" y="0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1998. évi módosított előirányzat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Szöveg 1"/>
        <xdr:cNvSpPr txBox="1">
          <a:spLocks noChangeArrowheads="1"/>
        </xdr:cNvSpPr>
      </xdr:nvSpPr>
      <xdr:spPr>
        <a:xfrm>
          <a:off x="0" y="0"/>
          <a:ext cx="390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Sor- szám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" name="Szöveg 2"/>
        <xdr:cNvSpPr txBox="1">
          <a:spLocks noChangeArrowheads="1"/>
        </xdr:cNvSpPr>
      </xdr:nvSpPr>
      <xdr:spPr>
        <a:xfrm>
          <a:off x="390525" y="0"/>
          <a:ext cx="46672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Megnevezés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Szöveg 3"/>
        <xdr:cNvSpPr txBox="1">
          <a:spLocks noChangeArrowheads="1"/>
        </xdr:cNvSpPr>
      </xdr:nvSpPr>
      <xdr:spPr>
        <a:xfrm>
          <a:off x="5800725" y="0"/>
          <a:ext cx="4391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Times New Roman CE"/>
              <a:ea typeface="Times New Roman CE"/>
              <a:cs typeface="Times New Roman CE"/>
            </a:rPr>
            <a:t>Működési költségvetés</a:t>
          </a:r>
          <a:r>
            <a:rPr lang="en-US" cap="none" sz="800" b="0" i="0" u="none" baseline="0">
              <a:latin typeface="Times New Roman CE"/>
              <a:ea typeface="Times New Roman CE"/>
              <a:cs typeface="Times New Roman CE"/>
            </a:rPr>
            <a:t> /1 Előirányzati csoport/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8" name="Szöveg 4"/>
        <xdr:cNvSpPr txBox="1">
          <a:spLocks noChangeArrowheads="1"/>
        </xdr:cNvSpPr>
      </xdr:nvSpPr>
      <xdr:spPr>
        <a:xfrm>
          <a:off x="10191750" y="0"/>
          <a:ext cx="8572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Times New Roman CE"/>
              <a:ea typeface="Times New Roman CE"/>
              <a:cs typeface="Times New Roman CE"/>
            </a:rPr>
            <a:t>Beruházások
</a:t>
          </a:r>
          <a:r>
            <a:rPr lang="en-US" cap="none" sz="800" b="0" i="0" u="none" baseline="0">
              <a:latin typeface="Times New Roman CE"/>
              <a:ea typeface="Times New Roman CE"/>
              <a:cs typeface="Times New Roman CE"/>
            </a:rPr>
            <a:t>/1 Kiemelt előirányzat/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9" name="Szöveg 5"/>
        <xdr:cNvSpPr txBox="1">
          <a:spLocks noChangeArrowheads="1"/>
        </xdr:cNvSpPr>
      </xdr:nvSpPr>
      <xdr:spPr>
        <a:xfrm>
          <a:off x="11049000" y="0"/>
          <a:ext cx="5905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Times New Roman CE"/>
              <a:ea typeface="Times New Roman CE"/>
              <a:cs typeface="Times New Roman CE"/>
            </a:rPr>
            <a:t>Felújítás
</a:t>
          </a:r>
          <a:r>
            <a:rPr lang="en-US" cap="none" sz="800" b="0" i="0" u="none" baseline="0">
              <a:latin typeface="Times New Roman CE"/>
              <a:ea typeface="Times New Roman CE"/>
              <a:cs typeface="Times New Roman CE"/>
            </a:rPr>
            <a:t>/2</a:t>
          </a:r>
          <a:r>
            <a:rPr lang="en-US" cap="none" sz="800" b="1" i="0" u="none" baseline="0">
              <a:latin typeface="Times New Roman CE"/>
              <a:ea typeface="Times New Roman CE"/>
              <a:cs typeface="Times New Roman CE"/>
            </a:rPr>
            <a:t> </a:t>
          </a:r>
          <a:r>
            <a:rPr lang="en-US" cap="none" sz="800" b="0" i="0" u="none" baseline="0">
              <a:latin typeface="Times New Roman CE"/>
              <a:ea typeface="Times New Roman CE"/>
              <a:cs typeface="Times New Roman CE"/>
            </a:rPr>
            <a:t>Kiemelt előirányzat/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0" name="Szöveg 6"/>
        <xdr:cNvSpPr txBox="1">
          <a:spLocks noChangeArrowheads="1"/>
        </xdr:cNvSpPr>
      </xdr:nvSpPr>
      <xdr:spPr>
        <a:xfrm>
          <a:off x="11639550" y="0"/>
          <a:ext cx="819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Times New Roman CE"/>
              <a:ea typeface="Times New Roman CE"/>
              <a:cs typeface="Times New Roman CE"/>
            </a:rPr>
            <a:t>Egyéb felhalmozási kiadások
</a:t>
          </a:r>
          <a:r>
            <a:rPr lang="en-US" cap="none" sz="800" b="0" i="0" u="none" baseline="0">
              <a:latin typeface="Times New Roman CE"/>
              <a:ea typeface="Times New Roman CE"/>
              <a:cs typeface="Times New Roman CE"/>
            </a:rPr>
            <a:t>/3 Kiemelt előirányzat/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1" name="Szöveg 7"/>
        <xdr:cNvSpPr txBox="1">
          <a:spLocks noChangeArrowheads="1"/>
        </xdr:cNvSpPr>
      </xdr:nvSpPr>
      <xdr:spPr>
        <a:xfrm>
          <a:off x="12458700" y="0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Hiteltörlesz-tések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2" name="Szöveg 8"/>
        <xdr:cNvSpPr txBox="1">
          <a:spLocks noChangeArrowheads="1"/>
        </xdr:cNvSpPr>
      </xdr:nvSpPr>
      <xdr:spPr>
        <a:xfrm>
          <a:off x="13154025" y="0"/>
          <a:ext cx="809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Tartalék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3" name="Szöveg 9"/>
        <xdr:cNvSpPr txBox="1">
          <a:spLocks noChangeArrowheads="1"/>
        </xdr:cNvSpPr>
      </xdr:nvSpPr>
      <xdr:spPr>
        <a:xfrm>
          <a:off x="13963650" y="0"/>
          <a:ext cx="7334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1999. évi előirányzat összesen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4" name="Szöveg 13"/>
        <xdr:cNvSpPr txBox="1">
          <a:spLocks noChangeArrowheads="1"/>
        </xdr:cNvSpPr>
      </xdr:nvSpPr>
      <xdr:spPr>
        <a:xfrm>
          <a:off x="146970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1998. évi eredeti előirányzat ágazat összesen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5" name="Szöveg 8"/>
        <xdr:cNvSpPr txBox="1">
          <a:spLocks noChangeArrowheads="1"/>
        </xdr:cNvSpPr>
      </xdr:nvSpPr>
      <xdr:spPr>
        <a:xfrm>
          <a:off x="146970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Rövid lejáratú értékpapírok vásárlása</a:t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" name="Szöveg 13"/>
        <xdr:cNvSpPr txBox="1">
          <a:spLocks noChangeArrowheads="1"/>
        </xdr:cNvSpPr>
      </xdr:nvSpPr>
      <xdr:spPr>
        <a:xfrm>
          <a:off x="161067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16</xdr:col>
      <xdr:colOff>647700</xdr:colOff>
      <xdr:row>0</xdr:row>
      <xdr:rowOff>0</xdr:rowOff>
    </xdr:to>
    <xdr:sp>
      <xdr:nvSpPr>
        <xdr:cNvPr id="27" name="TextBox 41"/>
        <xdr:cNvSpPr txBox="1">
          <a:spLocks noChangeArrowheads="1"/>
        </xdr:cNvSpPr>
      </xdr:nvSpPr>
      <xdr:spPr>
        <a:xfrm>
          <a:off x="66675" y="0"/>
          <a:ext cx="15897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A 2002. évi beszámoló kiadásainak megoszlása ágazatonként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Szöveg 1"/>
        <xdr:cNvSpPr txBox="1">
          <a:spLocks noChangeArrowheads="1"/>
        </xdr:cNvSpPr>
      </xdr:nvSpPr>
      <xdr:spPr>
        <a:xfrm>
          <a:off x="0" y="0"/>
          <a:ext cx="390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Sor- szám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" name="Szöveg 2"/>
        <xdr:cNvSpPr txBox="1">
          <a:spLocks noChangeArrowheads="1"/>
        </xdr:cNvSpPr>
      </xdr:nvSpPr>
      <xdr:spPr>
        <a:xfrm>
          <a:off x="390525" y="0"/>
          <a:ext cx="46672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Megnevezés</a:t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10</xdr:col>
      <xdr:colOff>590550</xdr:colOff>
      <xdr:row>0</xdr:row>
      <xdr:rowOff>0</xdr:rowOff>
    </xdr:to>
    <xdr:sp>
      <xdr:nvSpPr>
        <xdr:cNvPr id="30" name="Szöveg 3"/>
        <xdr:cNvSpPr txBox="1">
          <a:spLocks noChangeArrowheads="1"/>
        </xdr:cNvSpPr>
      </xdr:nvSpPr>
      <xdr:spPr>
        <a:xfrm>
          <a:off x="7229475" y="0"/>
          <a:ext cx="441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Times New Roman CE"/>
              <a:ea typeface="Times New Roman CE"/>
              <a:cs typeface="Times New Roman CE"/>
            </a:rPr>
            <a:t>Működési költségvetés</a:t>
          </a:r>
          <a:r>
            <a:rPr lang="en-US" cap="none" sz="800" b="0" i="0" u="none" baseline="0">
              <a:latin typeface="Times New Roman CE"/>
              <a:ea typeface="Times New Roman CE"/>
              <a:cs typeface="Times New Roman CE"/>
            </a:rPr>
            <a:t> /1 Előirányzati csoport/</a:t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11</xdr:col>
      <xdr:colOff>695325</xdr:colOff>
      <xdr:row>0</xdr:row>
      <xdr:rowOff>0</xdr:rowOff>
    </xdr:to>
    <xdr:sp>
      <xdr:nvSpPr>
        <xdr:cNvPr id="31" name="Szöveg 4"/>
        <xdr:cNvSpPr txBox="1">
          <a:spLocks noChangeArrowheads="1"/>
        </xdr:cNvSpPr>
      </xdr:nvSpPr>
      <xdr:spPr>
        <a:xfrm>
          <a:off x="116490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Times New Roman CE"/>
              <a:ea typeface="Times New Roman CE"/>
              <a:cs typeface="Times New Roman CE"/>
            </a:rPr>
            <a:t>Beruházások 
 </a:t>
          </a:r>
          <a:r>
            <a:rPr lang="en-US" cap="none" sz="800" b="0" i="0" u="none" baseline="0">
              <a:latin typeface="Times New Roman CE"/>
              <a:ea typeface="Times New Roman CE"/>
              <a:cs typeface="Times New Roman CE"/>
            </a:rPr>
            <a:t>/1 Kiemelt előirányzat/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19050</xdr:colOff>
      <xdr:row>0</xdr:row>
      <xdr:rowOff>0</xdr:rowOff>
    </xdr:to>
    <xdr:sp>
      <xdr:nvSpPr>
        <xdr:cNvPr id="32" name="Szöveg 5"/>
        <xdr:cNvSpPr txBox="1">
          <a:spLocks noChangeArrowheads="1"/>
        </xdr:cNvSpPr>
      </xdr:nvSpPr>
      <xdr:spPr>
        <a:xfrm>
          <a:off x="12458700" y="0"/>
          <a:ext cx="7143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Times New Roman CE"/>
              <a:ea typeface="Times New Roman CE"/>
              <a:cs typeface="Times New Roman CE"/>
            </a:rPr>
            <a:t>Felújítás 
 </a:t>
          </a:r>
          <a:r>
            <a:rPr lang="en-US" cap="none" sz="800" b="0" i="0" u="none" baseline="0">
              <a:latin typeface="Times New Roman CE"/>
              <a:ea typeface="Times New Roman CE"/>
              <a:cs typeface="Times New Roman CE"/>
            </a:rPr>
            <a:t>/2</a:t>
          </a:r>
          <a:r>
            <a:rPr lang="en-US" cap="none" sz="800" b="1" i="0" u="none" baseline="0">
              <a:latin typeface="Times New Roman CE"/>
              <a:ea typeface="Times New Roman CE"/>
              <a:cs typeface="Times New Roman CE"/>
            </a:rPr>
            <a:t> </a:t>
          </a:r>
          <a:r>
            <a:rPr lang="en-US" cap="none" sz="800" b="0" i="0" u="none" baseline="0">
              <a:latin typeface="Times New Roman CE"/>
              <a:ea typeface="Times New Roman CE"/>
              <a:cs typeface="Times New Roman CE"/>
            </a:rPr>
            <a:t>Kiemelt előirányzat/</a:t>
          </a:r>
        </a:p>
      </xdr:txBody>
    </xdr:sp>
    <xdr:clientData/>
  </xdr:twoCellAnchor>
  <xdr:twoCellAnchor>
    <xdr:from>
      <xdr:col>13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sp>
      <xdr:nvSpPr>
        <xdr:cNvPr id="33" name="Szöveg 6"/>
        <xdr:cNvSpPr txBox="1">
          <a:spLocks noChangeArrowheads="1"/>
        </xdr:cNvSpPr>
      </xdr:nvSpPr>
      <xdr:spPr>
        <a:xfrm>
          <a:off x="13173075" y="0"/>
          <a:ext cx="809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Times New Roman CE"/>
              <a:ea typeface="Times New Roman CE"/>
              <a:cs typeface="Times New Roman CE"/>
            </a:rPr>
            <a:t>Egyéb felhalmozási kiadások 
</a:t>
          </a:r>
          <a:r>
            <a:rPr lang="en-US" cap="none" sz="800" b="0" i="0" u="none" baseline="0">
              <a:latin typeface="Times New Roman CE"/>
              <a:ea typeface="Times New Roman CE"/>
              <a:cs typeface="Times New Roman CE"/>
            </a:rPr>
            <a:t>/3 Kiemelt előirányzat/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4" name="Szöveg 7"/>
        <xdr:cNvSpPr txBox="1">
          <a:spLocks noChangeArrowheads="1"/>
        </xdr:cNvSpPr>
      </xdr:nvSpPr>
      <xdr:spPr>
        <a:xfrm>
          <a:off x="13963650" y="0"/>
          <a:ext cx="7334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Hiteltörlesztések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5" name="Szöveg 8"/>
        <xdr:cNvSpPr txBox="1">
          <a:spLocks noChangeArrowheads="1"/>
        </xdr:cNvSpPr>
      </xdr:nvSpPr>
      <xdr:spPr>
        <a:xfrm>
          <a:off x="146970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Rövid lejáratú értékpapírok vásárlása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6" name="Szöveg 10"/>
        <xdr:cNvSpPr txBox="1">
          <a:spLocks noChangeArrowheads="1"/>
        </xdr:cNvSpPr>
      </xdr:nvSpPr>
      <xdr:spPr>
        <a:xfrm>
          <a:off x="5057775" y="0"/>
          <a:ext cx="7334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Fejezet/ Címszám/ Alcímszám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15</xdr:col>
      <xdr:colOff>619125</xdr:colOff>
      <xdr:row>0</xdr:row>
      <xdr:rowOff>0</xdr:rowOff>
    </xdr:to>
    <xdr:sp>
      <xdr:nvSpPr>
        <xdr:cNvPr id="37" name="Szöveg 11"/>
        <xdr:cNvSpPr txBox="1">
          <a:spLocks noChangeArrowheads="1"/>
        </xdr:cNvSpPr>
      </xdr:nvSpPr>
      <xdr:spPr>
        <a:xfrm>
          <a:off x="9525" y="0"/>
          <a:ext cx="15306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/>
            <a:t>Az 1999. évi beszámoló kiadásainak megoszlása ágazatonként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8" name="Szöveg 12"/>
        <xdr:cNvSpPr txBox="1">
          <a:spLocks noChangeArrowheads="1"/>
        </xdr:cNvSpPr>
      </xdr:nvSpPr>
      <xdr:spPr>
        <a:xfrm>
          <a:off x="11639550" y="0"/>
          <a:ext cx="2324100" cy="0"/>
        </a:xfrm>
        <a:prstGeom prst="rect">
          <a:avLst/>
        </a:prstGeom>
        <a:noFill/>
        <a:ln w="1714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Times New Roman CE"/>
              <a:ea typeface="Times New Roman CE"/>
              <a:cs typeface="Times New Roman CE"/>
            </a:rPr>
            <a:t>Felhalmozási kiadások</a:t>
          </a:r>
          <a:r>
            <a:rPr lang="en-US" cap="none" sz="800" b="0" i="0" u="none" baseline="0">
              <a:latin typeface="Times New Roman CE"/>
              <a:ea typeface="Times New Roman CE"/>
              <a:cs typeface="Times New Roman CE"/>
            </a:rPr>
            <a:t> /2 Előirányzati csoport/</a:t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15</xdr:col>
      <xdr:colOff>542925</xdr:colOff>
      <xdr:row>0</xdr:row>
      <xdr:rowOff>0</xdr:rowOff>
    </xdr:to>
    <xdr:sp>
      <xdr:nvSpPr>
        <xdr:cNvPr id="39" name="Szöveg 13"/>
        <xdr:cNvSpPr txBox="1">
          <a:spLocks noChangeArrowheads="1"/>
        </xdr:cNvSpPr>
      </xdr:nvSpPr>
      <xdr:spPr>
        <a:xfrm>
          <a:off x="14706600" y="0"/>
          <a:ext cx="5334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1998. évi teljesítés
összesen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0" name="TextBox 54"/>
        <xdr:cNvSpPr txBox="1">
          <a:spLocks noChangeArrowheads="1"/>
        </xdr:cNvSpPr>
      </xdr:nvSpPr>
      <xdr:spPr>
        <a:xfrm>
          <a:off x="5791200" y="0"/>
          <a:ext cx="733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1998. évi eredeti előirányzat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600075</xdr:colOff>
      <xdr:row>0</xdr:row>
      <xdr:rowOff>0</xdr:rowOff>
    </xdr:to>
    <xdr:sp>
      <xdr:nvSpPr>
        <xdr:cNvPr id="41" name="TextBox 55"/>
        <xdr:cNvSpPr txBox="1">
          <a:spLocks noChangeArrowheads="1"/>
        </xdr:cNvSpPr>
      </xdr:nvSpPr>
      <xdr:spPr>
        <a:xfrm>
          <a:off x="6524625" y="0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1998. évi módosított előirányzat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2" name="Szöveg 1"/>
        <xdr:cNvSpPr txBox="1">
          <a:spLocks noChangeArrowheads="1"/>
        </xdr:cNvSpPr>
      </xdr:nvSpPr>
      <xdr:spPr>
        <a:xfrm>
          <a:off x="0" y="1028700"/>
          <a:ext cx="390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Sor- szám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3" name="Szöveg 2"/>
        <xdr:cNvSpPr txBox="1">
          <a:spLocks noChangeArrowheads="1"/>
        </xdr:cNvSpPr>
      </xdr:nvSpPr>
      <xdr:spPr>
        <a:xfrm>
          <a:off x="390525" y="1028700"/>
          <a:ext cx="46672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Megnevezés</a:t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9</xdr:col>
      <xdr:colOff>0</xdr:colOff>
      <xdr:row>5</xdr:row>
      <xdr:rowOff>0</xdr:rowOff>
    </xdr:to>
    <xdr:sp>
      <xdr:nvSpPr>
        <xdr:cNvPr id="44" name="Szöveg 3"/>
        <xdr:cNvSpPr txBox="1">
          <a:spLocks noChangeArrowheads="1"/>
        </xdr:cNvSpPr>
      </xdr:nvSpPr>
      <xdr:spPr>
        <a:xfrm>
          <a:off x="5800725" y="1028700"/>
          <a:ext cx="4391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Times New Roman CE"/>
              <a:ea typeface="Times New Roman CE"/>
              <a:cs typeface="Times New Roman CE"/>
            </a:rPr>
            <a:t>Működési költségvetés</a:t>
          </a:r>
          <a:r>
            <a:rPr lang="en-US" cap="none" sz="800" b="0" i="0" u="none" baseline="0">
              <a:latin typeface="Times New Roman CE"/>
              <a:ea typeface="Times New Roman CE"/>
              <a:cs typeface="Times New Roman CE"/>
            </a:rPr>
            <a:t> /1 Előirányzati csoport/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45" name="Szöveg 4"/>
        <xdr:cNvSpPr txBox="1">
          <a:spLocks noChangeArrowheads="1"/>
        </xdr:cNvSpPr>
      </xdr:nvSpPr>
      <xdr:spPr>
        <a:xfrm>
          <a:off x="10191750" y="1028700"/>
          <a:ext cx="8572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Times New Roman CE"/>
              <a:ea typeface="Times New Roman CE"/>
              <a:cs typeface="Times New Roman CE"/>
            </a:rPr>
            <a:t>Beruházások
</a:t>
          </a:r>
          <a:r>
            <a:rPr lang="en-US" cap="none" sz="800" b="0" i="0" u="none" baseline="0">
              <a:latin typeface="Times New Roman CE"/>
              <a:ea typeface="Times New Roman CE"/>
              <a:cs typeface="Times New Roman CE"/>
            </a:rPr>
            <a:t>/1 Kiemelt előirányzat/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11</xdr:col>
      <xdr:colOff>0</xdr:colOff>
      <xdr:row>5</xdr:row>
      <xdr:rowOff>0</xdr:rowOff>
    </xdr:to>
    <xdr:sp>
      <xdr:nvSpPr>
        <xdr:cNvPr id="46" name="Szöveg 5"/>
        <xdr:cNvSpPr txBox="1">
          <a:spLocks noChangeArrowheads="1"/>
        </xdr:cNvSpPr>
      </xdr:nvSpPr>
      <xdr:spPr>
        <a:xfrm>
          <a:off x="11049000" y="1028700"/>
          <a:ext cx="5905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Times New Roman CE"/>
              <a:ea typeface="Times New Roman CE"/>
              <a:cs typeface="Times New Roman CE"/>
            </a:rPr>
            <a:t>Felújítás
</a:t>
          </a:r>
          <a:r>
            <a:rPr lang="en-US" cap="none" sz="800" b="0" i="0" u="none" baseline="0">
              <a:latin typeface="Times New Roman CE"/>
              <a:ea typeface="Times New Roman CE"/>
              <a:cs typeface="Times New Roman CE"/>
            </a:rPr>
            <a:t>/2</a:t>
          </a:r>
          <a:r>
            <a:rPr lang="en-US" cap="none" sz="800" b="1" i="0" u="none" baseline="0">
              <a:latin typeface="Times New Roman CE"/>
              <a:ea typeface="Times New Roman CE"/>
              <a:cs typeface="Times New Roman CE"/>
            </a:rPr>
            <a:t> </a:t>
          </a:r>
          <a:r>
            <a:rPr lang="en-US" cap="none" sz="800" b="0" i="0" u="none" baseline="0">
              <a:latin typeface="Times New Roman CE"/>
              <a:ea typeface="Times New Roman CE"/>
              <a:cs typeface="Times New Roman CE"/>
            </a:rPr>
            <a:t>Kiemelt előirányzat/</a:t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47" name="Szöveg 6"/>
        <xdr:cNvSpPr txBox="1">
          <a:spLocks noChangeArrowheads="1"/>
        </xdr:cNvSpPr>
      </xdr:nvSpPr>
      <xdr:spPr>
        <a:xfrm>
          <a:off x="11639550" y="1028700"/>
          <a:ext cx="819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Times New Roman CE"/>
              <a:ea typeface="Times New Roman CE"/>
              <a:cs typeface="Times New Roman CE"/>
            </a:rPr>
            <a:t>Egyéb felhalmozási kiadások
</a:t>
          </a:r>
          <a:r>
            <a:rPr lang="en-US" cap="none" sz="800" b="0" i="0" u="none" baseline="0">
              <a:latin typeface="Times New Roman CE"/>
              <a:ea typeface="Times New Roman CE"/>
              <a:cs typeface="Times New Roman CE"/>
            </a:rPr>
            <a:t>/3 Kiemelt előirányzat/</a:t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13</xdr:col>
      <xdr:colOff>0</xdr:colOff>
      <xdr:row>5</xdr:row>
      <xdr:rowOff>0</xdr:rowOff>
    </xdr:to>
    <xdr:sp>
      <xdr:nvSpPr>
        <xdr:cNvPr id="48" name="Szöveg 7"/>
        <xdr:cNvSpPr txBox="1">
          <a:spLocks noChangeArrowheads="1"/>
        </xdr:cNvSpPr>
      </xdr:nvSpPr>
      <xdr:spPr>
        <a:xfrm>
          <a:off x="12458700" y="1028700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Hiteltörlesz-tések</a:t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0</xdr:colOff>
      <xdr:row>5</xdr:row>
      <xdr:rowOff>0</xdr:rowOff>
    </xdr:to>
    <xdr:sp>
      <xdr:nvSpPr>
        <xdr:cNvPr id="49" name="Szöveg 8"/>
        <xdr:cNvSpPr txBox="1">
          <a:spLocks noChangeArrowheads="1"/>
        </xdr:cNvSpPr>
      </xdr:nvSpPr>
      <xdr:spPr>
        <a:xfrm>
          <a:off x="13154025" y="1028700"/>
          <a:ext cx="809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Tartalék</a:t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15</xdr:col>
      <xdr:colOff>0</xdr:colOff>
      <xdr:row>5</xdr:row>
      <xdr:rowOff>0</xdr:rowOff>
    </xdr:to>
    <xdr:sp>
      <xdr:nvSpPr>
        <xdr:cNvPr id="50" name="Szöveg 9"/>
        <xdr:cNvSpPr txBox="1">
          <a:spLocks noChangeArrowheads="1"/>
        </xdr:cNvSpPr>
      </xdr:nvSpPr>
      <xdr:spPr>
        <a:xfrm>
          <a:off x="13963650" y="1028700"/>
          <a:ext cx="7334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1999. évi előirányzat összesen</a:t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0</xdr:colOff>
      <xdr:row>5</xdr:row>
      <xdr:rowOff>0</xdr:rowOff>
    </xdr:to>
    <xdr:sp>
      <xdr:nvSpPr>
        <xdr:cNvPr id="51" name="Szöveg 13"/>
        <xdr:cNvSpPr txBox="1">
          <a:spLocks noChangeArrowheads="1"/>
        </xdr:cNvSpPr>
      </xdr:nvSpPr>
      <xdr:spPr>
        <a:xfrm>
          <a:off x="14697075" y="10287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1998. évi eredeti előirányzat ágazat összesen</a:t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0</xdr:colOff>
      <xdr:row>6</xdr:row>
      <xdr:rowOff>0</xdr:rowOff>
    </xdr:to>
    <xdr:sp>
      <xdr:nvSpPr>
        <xdr:cNvPr id="52" name="Szöveg 8"/>
        <xdr:cNvSpPr txBox="1">
          <a:spLocks noChangeArrowheads="1"/>
        </xdr:cNvSpPr>
      </xdr:nvSpPr>
      <xdr:spPr>
        <a:xfrm>
          <a:off x="14697075" y="666750"/>
          <a:ext cx="0" cy="1524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Rövid lejáratú értékpapírok vásárlása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5</xdr:row>
      <xdr:rowOff>638175</xdr:rowOff>
    </xdr:to>
    <xdr:sp>
      <xdr:nvSpPr>
        <xdr:cNvPr id="53" name="Szöveg 13"/>
        <xdr:cNvSpPr txBox="1">
          <a:spLocks noChangeArrowheads="1"/>
        </xdr:cNvSpPr>
      </xdr:nvSpPr>
      <xdr:spPr>
        <a:xfrm>
          <a:off x="16106775" y="485775"/>
          <a:ext cx="0" cy="1181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0</xdr:col>
      <xdr:colOff>66675</xdr:colOff>
      <xdr:row>1</xdr:row>
      <xdr:rowOff>9525</xdr:rowOff>
    </xdr:from>
    <xdr:to>
      <xdr:col>16</xdr:col>
      <xdr:colOff>647700</xdr:colOff>
      <xdr:row>3</xdr:row>
      <xdr:rowOff>0</xdr:rowOff>
    </xdr:to>
    <xdr:sp>
      <xdr:nvSpPr>
        <xdr:cNvPr id="54" name="TextBox 68"/>
        <xdr:cNvSpPr txBox="1">
          <a:spLocks noChangeArrowheads="1"/>
        </xdr:cNvSpPr>
      </xdr:nvSpPr>
      <xdr:spPr>
        <a:xfrm>
          <a:off x="66675" y="171450"/>
          <a:ext cx="158972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A 2003. évi beszámoló kiadásainak megoszlása ágazatonként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0" y="5924550"/>
          <a:ext cx="60864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H-Times New Roman"/>
              <a:ea typeface="H-Times New Roman"/>
              <a:cs typeface="H-Times New Roman"/>
            </a:rPr>
            <a:t>Tényleges teljesítés részletezése</a:t>
          </a:r>
        </a:p>
      </xdr:txBody>
    </xdr:sp>
    <xdr:clientData/>
  </xdr:twoCellAnchor>
  <xdr:twoCellAnchor>
    <xdr:from>
      <xdr:col>0</xdr:col>
      <xdr:colOff>9525</xdr:colOff>
      <xdr:row>42</xdr:row>
      <xdr:rowOff>0</xdr:rowOff>
    </xdr:from>
    <xdr:to>
      <xdr:col>2</xdr:col>
      <xdr:colOff>752475</xdr:colOff>
      <xdr:row>42</xdr:row>
      <xdr:rowOff>0</xdr:rowOff>
    </xdr:to>
    <xdr:sp>
      <xdr:nvSpPr>
        <xdr:cNvPr id="2" name="Szöveg 1"/>
        <xdr:cNvSpPr txBox="1">
          <a:spLocks noChangeArrowheads="1"/>
        </xdr:cNvSpPr>
      </xdr:nvSpPr>
      <xdr:spPr>
        <a:xfrm>
          <a:off x="9525" y="9324975"/>
          <a:ext cx="5314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H-Times New Roman"/>
              <a:ea typeface="H-Times New Roman"/>
              <a:cs typeface="H-Times New Roman"/>
            </a:rPr>
            <a:t>Önkormányzati igazgatási tevékenység 1995. évi előirányzatainak részletezése
</a:t>
          </a:r>
          <a:r>
            <a:rPr lang="en-US" cap="none" sz="1200" b="0" i="0" u="none" baseline="0">
              <a:latin typeface="H-Times New Roman"/>
              <a:ea typeface="H-Times New Roman"/>
              <a:cs typeface="H-Times New Roman"/>
            </a:rPr>
            <a:t>/II. fejezet 22 címszám 1, 2, 3 kiemelt előirányzat bontása/</a:t>
          </a:r>
        </a:p>
      </xdr:txBody>
    </xdr:sp>
    <xdr:clientData/>
  </xdr:twoCellAnchor>
  <xdr:twoCellAnchor>
    <xdr:from>
      <xdr:col>0</xdr:col>
      <xdr:colOff>0</xdr:colOff>
      <xdr:row>1</xdr:row>
      <xdr:rowOff>295275</xdr:rowOff>
    </xdr:from>
    <xdr:to>
      <xdr:col>6</xdr:col>
      <xdr:colOff>0</xdr:colOff>
      <xdr:row>2</xdr:row>
      <xdr:rowOff>600075</xdr:rowOff>
    </xdr:to>
    <xdr:sp>
      <xdr:nvSpPr>
        <xdr:cNvPr id="3" name="Szöveg 3"/>
        <xdr:cNvSpPr txBox="1">
          <a:spLocks noChangeArrowheads="1"/>
        </xdr:cNvSpPr>
      </xdr:nvSpPr>
      <xdr:spPr>
        <a:xfrm>
          <a:off x="0" y="457200"/>
          <a:ext cx="7610475" cy="933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Önkormányzati igazgatási tevékenység 
2003. évi előirányzatának részletezése
</a:t>
          </a: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/II. fejezet 24 címszám 1 alcímszám 1, 2, 3, 5 kiemelt előirányzat bontása/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0" y="8229600"/>
          <a:ext cx="5819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H-Times New Roman"/>
              <a:ea typeface="H-Times New Roman"/>
              <a:cs typeface="H-Times New Roman"/>
            </a:rPr>
            <a:t>Tényleges teljesítés részletezése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3</xdr:col>
      <xdr:colOff>771525</xdr:colOff>
      <xdr:row>30</xdr:row>
      <xdr:rowOff>0</xdr:rowOff>
    </xdr:to>
    <xdr:sp>
      <xdr:nvSpPr>
        <xdr:cNvPr id="2" name="Szöveg 2"/>
        <xdr:cNvSpPr txBox="1">
          <a:spLocks noChangeArrowheads="1"/>
        </xdr:cNvSpPr>
      </xdr:nvSpPr>
      <xdr:spPr>
        <a:xfrm>
          <a:off x="0" y="8229600"/>
          <a:ext cx="5819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H-Times New Roman"/>
              <a:ea typeface="H-Times New Roman"/>
              <a:cs typeface="H-Times New Roman"/>
            </a:rPr>
            <a:t>Tényleges teljesítés részletezése</a:t>
          </a:r>
        </a:p>
      </xdr:txBody>
    </xdr:sp>
    <xdr:clientData/>
  </xdr:twoCellAnchor>
  <xdr:twoCellAnchor>
    <xdr:from>
      <xdr:col>0</xdr:col>
      <xdr:colOff>200025</xdr:colOff>
      <xdr:row>30</xdr:row>
      <xdr:rowOff>0</xdr:rowOff>
    </xdr:from>
    <xdr:to>
      <xdr:col>0</xdr:col>
      <xdr:colOff>304800</xdr:colOff>
      <xdr:row>30</xdr:row>
      <xdr:rowOff>0</xdr:rowOff>
    </xdr:to>
    <xdr:sp>
      <xdr:nvSpPr>
        <xdr:cNvPr id="3" name="Szöveg 3"/>
        <xdr:cNvSpPr txBox="1">
          <a:spLocks noChangeArrowheads="1"/>
        </xdr:cNvSpPr>
      </xdr:nvSpPr>
      <xdr:spPr>
        <a:xfrm>
          <a:off x="200025" y="8229600"/>
          <a:ext cx="104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H-Times New Roman"/>
              <a:ea typeface="H-Times New Roman"/>
              <a:cs typeface="H-Times New Roman"/>
            </a:rPr>
            <a:t>*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4" name="Szöveg 4"/>
        <xdr:cNvSpPr txBox="1">
          <a:spLocks noChangeArrowheads="1"/>
        </xdr:cNvSpPr>
      </xdr:nvSpPr>
      <xdr:spPr>
        <a:xfrm>
          <a:off x="0" y="6896100"/>
          <a:ext cx="5819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H-Times New Roman"/>
              <a:ea typeface="H-Times New Roman"/>
              <a:cs typeface="H-Times New Roman"/>
            </a:rPr>
            <a:t>Tényleges teljesítés részletezése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6</xdr:col>
      <xdr:colOff>0</xdr:colOff>
      <xdr:row>4</xdr:row>
      <xdr:rowOff>9525</xdr:rowOff>
    </xdr:to>
    <xdr:sp>
      <xdr:nvSpPr>
        <xdr:cNvPr id="5" name="Szöveg 1"/>
        <xdr:cNvSpPr txBox="1">
          <a:spLocks noChangeArrowheads="1"/>
        </xdr:cNvSpPr>
      </xdr:nvSpPr>
      <xdr:spPr>
        <a:xfrm>
          <a:off x="9525" y="523875"/>
          <a:ext cx="7353300" cy="847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Szarvaskő Településrészi Önkormányzat működtetése
 2003. évi előirányzatának részletezése
</a:t>
          </a: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/II. fejezet 28 címszám 3 alcímszám 1,2,3 kiemelt előirányzat bontása/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0" y="6124575"/>
          <a:ext cx="64770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H-Times New Roman"/>
              <a:ea typeface="H-Times New Roman"/>
              <a:cs typeface="H-Times New Roman"/>
            </a:rPr>
            <a:t>Tényleges teljesítés részletezése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2</xdr:col>
      <xdr:colOff>733425</xdr:colOff>
      <xdr:row>40</xdr:row>
      <xdr:rowOff>0</xdr:rowOff>
    </xdr:to>
    <xdr:sp>
      <xdr:nvSpPr>
        <xdr:cNvPr id="2" name="Szöveg 1"/>
        <xdr:cNvSpPr txBox="1">
          <a:spLocks noChangeArrowheads="1"/>
        </xdr:cNvSpPr>
      </xdr:nvSpPr>
      <xdr:spPr>
        <a:xfrm>
          <a:off x="9525" y="9467850"/>
          <a:ext cx="5734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H-Times New Roman"/>
              <a:ea typeface="H-Times New Roman"/>
              <a:cs typeface="H-Times New Roman"/>
            </a:rPr>
            <a:t>Önkormányzati igazgatási tevékenység 1995. évi előirányzatainak részletezése
</a:t>
          </a:r>
          <a:r>
            <a:rPr lang="en-US" cap="none" sz="1200" b="0" i="0" u="none" baseline="0">
              <a:latin typeface="H-Times New Roman"/>
              <a:ea typeface="H-Times New Roman"/>
              <a:cs typeface="H-Times New Roman"/>
            </a:rPr>
            <a:t>/II. fejezet 22 címszám 1, 2, 3 kiemelt előirányzat bontása/</a:t>
          </a:r>
        </a:p>
      </xdr:txBody>
    </xdr:sp>
    <xdr:clientData/>
  </xdr:twoCellAnchor>
  <xdr:twoCellAnchor>
    <xdr:from>
      <xdr:col>0</xdr:col>
      <xdr:colOff>0</xdr:colOff>
      <xdr:row>2</xdr:row>
      <xdr:rowOff>85725</xdr:rowOff>
    </xdr:from>
    <xdr:to>
      <xdr:col>5</xdr:col>
      <xdr:colOff>666750</xdr:colOff>
      <xdr:row>3</xdr:row>
      <xdr:rowOff>438150</xdr:rowOff>
    </xdr:to>
    <xdr:sp>
      <xdr:nvSpPr>
        <xdr:cNvPr id="3" name="Szöveg 3"/>
        <xdr:cNvSpPr txBox="1">
          <a:spLocks noChangeArrowheads="1"/>
        </xdr:cNvSpPr>
      </xdr:nvSpPr>
      <xdr:spPr>
        <a:xfrm>
          <a:off x="0" y="485775"/>
          <a:ext cx="7800975" cy="819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Körzeti igazgatási feladatok
</a:t>
          </a: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/Városi Gyámhivatal/ </a:t>
          </a: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
2003. évi előirányzatának részletezése
</a:t>
          </a: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/II. fejezet 35 címszám 1 alcímszám 1, 2, 3 kiemelt előirányzat bontása/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43</xdr:row>
      <xdr:rowOff>0</xdr:rowOff>
    </xdr:from>
    <xdr:to>
      <xdr:col>2</xdr:col>
      <xdr:colOff>762000</xdr:colOff>
      <xdr:row>43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9525" y="9801225"/>
          <a:ext cx="5762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H-Times New Roman"/>
              <a:ea typeface="H-Times New Roman"/>
              <a:cs typeface="H-Times New Roman"/>
            </a:rPr>
            <a:t>Önkormányzati igazgatási tevékenység 1995. évi előirányzatainak részletezése
</a:t>
          </a:r>
          <a:r>
            <a:rPr lang="en-US" cap="none" sz="1200" b="0" i="0" u="none" baseline="0">
              <a:latin typeface="H-Times New Roman"/>
              <a:ea typeface="H-Times New Roman"/>
              <a:cs typeface="H-Times New Roman"/>
            </a:rPr>
            <a:t>/II. fejezet 22 címszám 1, 2, 3 kiemelt előirányzat bontása/</a:t>
          </a:r>
        </a:p>
      </xdr:txBody>
    </xdr:sp>
    <xdr:clientData/>
  </xdr:twoCellAnchor>
  <xdr:twoCellAnchor>
    <xdr:from>
      <xdr:col>0</xdr:col>
      <xdr:colOff>9525</xdr:colOff>
      <xdr:row>30</xdr:row>
      <xdr:rowOff>0</xdr:rowOff>
    </xdr:from>
    <xdr:to>
      <xdr:col>2</xdr:col>
      <xdr:colOff>762000</xdr:colOff>
      <xdr:row>30</xdr:row>
      <xdr:rowOff>0</xdr:rowOff>
    </xdr:to>
    <xdr:sp>
      <xdr:nvSpPr>
        <xdr:cNvPr id="2" name="Szöveg 1"/>
        <xdr:cNvSpPr txBox="1">
          <a:spLocks noChangeArrowheads="1"/>
        </xdr:cNvSpPr>
      </xdr:nvSpPr>
      <xdr:spPr>
        <a:xfrm>
          <a:off x="9525" y="7696200"/>
          <a:ext cx="5762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H-Times New Roman"/>
              <a:ea typeface="H-Times New Roman"/>
              <a:cs typeface="H-Times New Roman"/>
            </a:rPr>
            <a:t>Önkormányzati igazgatási tevékenység 1995. évi előirányzatainak részletezése
</a:t>
          </a:r>
          <a:r>
            <a:rPr lang="en-US" cap="none" sz="1200" b="0" i="0" u="none" baseline="0">
              <a:latin typeface="H-Times New Roman"/>
              <a:ea typeface="H-Times New Roman"/>
              <a:cs typeface="H-Times New Roman"/>
            </a:rPr>
            <a:t>/II. fejezet 22 címszám 1, 2, 3 kiemelt előirányzat bontása/</a:t>
          </a:r>
        </a:p>
      </xdr:txBody>
    </xdr:sp>
    <xdr:clientData/>
  </xdr:twoCellAnchor>
  <xdr:twoCellAnchor>
    <xdr:from>
      <xdr:col>0</xdr:col>
      <xdr:colOff>9525</xdr:colOff>
      <xdr:row>43</xdr:row>
      <xdr:rowOff>0</xdr:rowOff>
    </xdr:from>
    <xdr:to>
      <xdr:col>2</xdr:col>
      <xdr:colOff>762000</xdr:colOff>
      <xdr:row>43</xdr:row>
      <xdr:rowOff>0</xdr:rowOff>
    </xdr:to>
    <xdr:sp>
      <xdr:nvSpPr>
        <xdr:cNvPr id="3" name="Szöveg 1"/>
        <xdr:cNvSpPr txBox="1">
          <a:spLocks noChangeArrowheads="1"/>
        </xdr:cNvSpPr>
      </xdr:nvSpPr>
      <xdr:spPr>
        <a:xfrm>
          <a:off x="9525" y="9801225"/>
          <a:ext cx="5762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H-Times New Roman"/>
              <a:ea typeface="H-Times New Roman"/>
              <a:cs typeface="H-Times New Roman"/>
            </a:rPr>
            <a:t>Önkormányzati igazgatási tevékenység 1995. évi előirányzatainak részletezése
</a:t>
          </a:r>
          <a:r>
            <a:rPr lang="en-US" cap="none" sz="1200" b="0" i="0" u="none" baseline="0">
              <a:latin typeface="H-Times New Roman"/>
              <a:ea typeface="H-Times New Roman"/>
              <a:cs typeface="H-Times New Roman"/>
            </a:rPr>
            <a:t>/II. fejezet 22 címszám 1, 2, 3 kiemelt előirányzat bontása/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2</xdr:col>
      <xdr:colOff>762000</xdr:colOff>
      <xdr:row>36</xdr:row>
      <xdr:rowOff>0</xdr:rowOff>
    </xdr:to>
    <xdr:sp>
      <xdr:nvSpPr>
        <xdr:cNvPr id="4" name="Szöveg 1"/>
        <xdr:cNvSpPr txBox="1">
          <a:spLocks noChangeArrowheads="1"/>
        </xdr:cNvSpPr>
      </xdr:nvSpPr>
      <xdr:spPr>
        <a:xfrm>
          <a:off x="9525" y="8667750"/>
          <a:ext cx="5762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H-Times New Roman"/>
              <a:ea typeface="H-Times New Roman"/>
              <a:cs typeface="H-Times New Roman"/>
            </a:rPr>
            <a:t>Önkormányzati igazgatási tevékenység 1995. évi előirányzatainak részletezése
</a:t>
          </a:r>
          <a:r>
            <a:rPr lang="en-US" cap="none" sz="1200" b="0" i="0" u="none" baseline="0">
              <a:latin typeface="H-Times New Roman"/>
              <a:ea typeface="H-Times New Roman"/>
              <a:cs typeface="H-Times New Roman"/>
            </a:rPr>
            <a:t>/II. fejezet 22 címszám 1, 2, 3 kiemelt előirányzat bontása/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5</xdr:col>
      <xdr:colOff>523875</xdr:colOff>
      <xdr:row>3</xdr:row>
      <xdr:rowOff>438150</xdr:rowOff>
    </xdr:to>
    <xdr:sp>
      <xdr:nvSpPr>
        <xdr:cNvPr id="5" name="Szöveg 3"/>
        <xdr:cNvSpPr txBox="1">
          <a:spLocks noChangeArrowheads="1"/>
        </xdr:cNvSpPr>
      </xdr:nvSpPr>
      <xdr:spPr>
        <a:xfrm>
          <a:off x="0" y="533400"/>
          <a:ext cx="7696200" cy="895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Körzeti igazgatási feladatok
</a:t>
          </a: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/Építésügyi feladatok/ </a:t>
          </a: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
2003. évi előirányzatának részletezése
</a:t>
          </a: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/II. fejezet 35 címszám 2 alcímszám 1, 2, 3 kiemelt előirányzat bontása/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790575</xdr:colOff>
      <xdr:row>0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9525" y="0"/>
          <a:ext cx="5400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H-Times New Roman"/>
              <a:ea typeface="H-Times New Roman"/>
              <a:cs typeface="H-Times New Roman"/>
            </a:rPr>
            <a:t>Önkormányzati igazgatási tevékenység 1995. évi előirányzatainak részletezése
</a:t>
          </a:r>
          <a:r>
            <a:rPr lang="en-US" cap="none" sz="1200" b="0" i="0" u="none" baseline="0">
              <a:latin typeface="H-Times New Roman"/>
              <a:ea typeface="H-Times New Roman"/>
              <a:cs typeface="H-Times New Roman"/>
            </a:rPr>
            <a:t>/II. fejezet 22 címszám 1, 2, 3 kiemelt előirányzat bontása/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790575</xdr:colOff>
      <xdr:row>0</xdr:row>
      <xdr:rowOff>0</xdr:rowOff>
    </xdr:to>
    <xdr:sp>
      <xdr:nvSpPr>
        <xdr:cNvPr id="2" name="Szöveg 3"/>
        <xdr:cNvSpPr txBox="1">
          <a:spLocks noChangeArrowheads="1"/>
        </xdr:cNvSpPr>
      </xdr:nvSpPr>
      <xdr:spPr>
        <a:xfrm>
          <a:off x="0" y="0"/>
          <a:ext cx="5410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Körzeti igazgatási feladatok
</a:t>
          </a: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/Városi Gyámhivatal/ </a:t>
          </a: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
2001. évi előirányzatának részletezése
</a:t>
          </a: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/II. fejezet 35 címszám 1 alcímszám 1, 2, 3 kiemelt előirányzat bontása/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2</xdr:col>
      <xdr:colOff>790575</xdr:colOff>
      <xdr:row>39</xdr:row>
      <xdr:rowOff>0</xdr:rowOff>
    </xdr:to>
    <xdr:sp>
      <xdr:nvSpPr>
        <xdr:cNvPr id="3" name="Szöveg 1"/>
        <xdr:cNvSpPr txBox="1">
          <a:spLocks noChangeArrowheads="1"/>
        </xdr:cNvSpPr>
      </xdr:nvSpPr>
      <xdr:spPr>
        <a:xfrm>
          <a:off x="9525" y="9134475"/>
          <a:ext cx="5400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H-Times New Roman"/>
              <a:ea typeface="H-Times New Roman"/>
              <a:cs typeface="H-Times New Roman"/>
            </a:rPr>
            <a:t>Önkormányzati igazgatási tevékenység 1995. évi előirányzatainak részletezése
</a:t>
          </a:r>
          <a:r>
            <a:rPr lang="en-US" cap="none" sz="1200" b="0" i="0" u="none" baseline="0">
              <a:latin typeface="H-Times New Roman"/>
              <a:ea typeface="H-Times New Roman"/>
              <a:cs typeface="H-Times New Roman"/>
            </a:rPr>
            <a:t>/II. fejezet 22 címszám 1, 2, 3 kiemelt előirányzat bontása/</a:t>
          </a:r>
        </a:p>
      </xdr:txBody>
    </xdr:sp>
    <xdr:clientData/>
  </xdr:twoCellAnchor>
  <xdr:twoCellAnchor>
    <xdr:from>
      <xdr:col>0</xdr:col>
      <xdr:colOff>0</xdr:colOff>
      <xdr:row>2</xdr:row>
      <xdr:rowOff>85725</xdr:rowOff>
    </xdr:from>
    <xdr:to>
      <xdr:col>5</xdr:col>
      <xdr:colOff>742950</xdr:colOff>
      <xdr:row>3</xdr:row>
      <xdr:rowOff>438150</xdr:rowOff>
    </xdr:to>
    <xdr:sp>
      <xdr:nvSpPr>
        <xdr:cNvPr id="4" name="Szöveg 3"/>
        <xdr:cNvSpPr txBox="1">
          <a:spLocks noChangeArrowheads="1"/>
        </xdr:cNvSpPr>
      </xdr:nvSpPr>
      <xdr:spPr>
        <a:xfrm>
          <a:off x="0" y="657225"/>
          <a:ext cx="7734300" cy="8286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Körzeti igazgatási feladatok
</a:t>
          </a: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/Okmányiroda/ </a:t>
          </a: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
2003. évi előirányzatának részletezése
</a:t>
          </a: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/II. fejezet 35 címszám 3 alcímszám 1, 2, 3 kiemelt előirányzat bontása/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</xdr:col>
      <xdr:colOff>0</xdr:colOff>
      <xdr:row>6</xdr:row>
      <xdr:rowOff>552450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0" y="1209675"/>
          <a:ext cx="381000" cy="847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Sor-
szám</a:t>
          </a:r>
        </a:p>
      </xdr:txBody>
    </xdr:sp>
    <xdr:clientData/>
  </xdr:twoCellAnchor>
  <xdr:twoCellAnchor>
    <xdr:from>
      <xdr:col>1</xdr:col>
      <xdr:colOff>1657350</xdr:colOff>
      <xdr:row>14</xdr:row>
      <xdr:rowOff>57150</xdr:rowOff>
    </xdr:from>
    <xdr:to>
      <xdr:col>1</xdr:col>
      <xdr:colOff>2571750</xdr:colOff>
      <xdr:row>15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2038350" y="4019550"/>
          <a:ext cx="9144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rendszeres</a:t>
          </a:r>
        </a:p>
      </xdr:txBody>
    </xdr:sp>
    <xdr:clientData/>
  </xdr:twoCellAnchor>
  <xdr:twoCellAnchor>
    <xdr:from>
      <xdr:col>1</xdr:col>
      <xdr:colOff>1676400</xdr:colOff>
      <xdr:row>15</xdr:row>
      <xdr:rowOff>9525</xdr:rowOff>
    </xdr:from>
    <xdr:to>
      <xdr:col>1</xdr:col>
      <xdr:colOff>2314575</xdr:colOff>
      <xdr:row>15</xdr:row>
      <xdr:rowOff>209550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2057400" y="4200525"/>
          <a:ext cx="6381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rendkívüli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almineKV\Dokumentumok\D)%20%20K&#214;LTS&#201;GVET&#201;S\2002\07.%202002.%20&#233;vi%20besz&#225;mol&#243;\V&#201;GLEGES\1.%20mell&#233;klete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almineKV\Dokumentumok\D)%20%20K&#214;LTS&#201;GVET&#201;S\2003\2003.%20&#233;vi%20terv\V&#201;GLEGES\Mell&#233;klete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ell&#233;klete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03.%20&#233;vi%20%20besz&#225;mol&#243;%20mell&#233;klet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vételek"/>
      <sheetName val="Kiadások"/>
      <sheetName val="Mérleg"/>
      <sheetName val="4.sz.mell."/>
      <sheetName val="4a.sz.mell."/>
    </sheetNames>
    <sheetDataSet>
      <sheetData sheetId="2">
        <row r="7">
          <cell r="I7">
            <v>5534945</v>
          </cell>
        </row>
        <row r="8">
          <cell r="I8">
            <v>148974</v>
          </cell>
        </row>
        <row r="9">
          <cell r="D9">
            <v>354009</v>
          </cell>
          <cell r="I9">
            <v>14170</v>
          </cell>
        </row>
        <row r="10">
          <cell r="D10">
            <v>204735</v>
          </cell>
          <cell r="I10">
            <v>60000</v>
          </cell>
        </row>
        <row r="11">
          <cell r="D11">
            <v>1960209</v>
          </cell>
        </row>
        <row r="12">
          <cell r="D12">
            <v>216352</v>
          </cell>
          <cell r="I12">
            <v>2152656</v>
          </cell>
        </row>
        <row r="13">
          <cell r="D13">
            <v>365954</v>
          </cell>
          <cell r="I13">
            <v>195152</v>
          </cell>
        </row>
        <row r="14">
          <cell r="D14">
            <v>413487</v>
          </cell>
          <cell r="I14">
            <v>2100</v>
          </cell>
        </row>
        <row r="15">
          <cell r="D15">
            <v>24670</v>
          </cell>
          <cell r="I15">
            <v>636383</v>
          </cell>
        </row>
        <row r="16">
          <cell r="I16">
            <v>63096</v>
          </cell>
        </row>
        <row r="17">
          <cell r="D17">
            <v>4857437</v>
          </cell>
          <cell r="I17">
            <v>333500</v>
          </cell>
        </row>
        <row r="19">
          <cell r="D19">
            <v>767</v>
          </cell>
          <cell r="I19">
            <v>10809</v>
          </cell>
        </row>
        <row r="20">
          <cell r="I20">
            <v>578112</v>
          </cell>
        </row>
        <row r="22">
          <cell r="D22">
            <v>319518</v>
          </cell>
          <cell r="I22">
            <v>488186</v>
          </cell>
        </row>
        <row r="27">
          <cell r="I27">
            <v>35753</v>
          </cell>
        </row>
        <row r="28">
          <cell r="D28">
            <v>127553</v>
          </cell>
        </row>
        <row r="29">
          <cell r="I29">
            <v>253090</v>
          </cell>
        </row>
        <row r="35">
          <cell r="D35">
            <v>1405377</v>
          </cell>
        </row>
        <row r="47">
          <cell r="D47">
            <v>3387616</v>
          </cell>
        </row>
        <row r="49">
          <cell r="D49">
            <v>1277471</v>
          </cell>
        </row>
        <row r="50">
          <cell r="D50">
            <v>273692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vételek"/>
      <sheetName val="Kiadások"/>
      <sheetName val="Mérleg"/>
      <sheetName val="ábrák adatai "/>
      <sheetName val="1.,2.sz.ábra"/>
      <sheetName val="3.4. sz. ábra"/>
      <sheetName val="4. sz. melléklet "/>
      <sheetName val="4a.sz.mell."/>
      <sheetName val="5. sz. melléklet "/>
      <sheetName val="6. sz. melléklet "/>
      <sheetName val="6a. sz. melléklet "/>
      <sheetName val="7. sz. mell.-bevétel "/>
      <sheetName val="7. sz. mell.-kiadás"/>
      <sheetName val="8. sz. melléklet "/>
      <sheetName val="9abc"/>
      <sheetName val="10. sz. melléklet "/>
    </sheetNames>
    <sheetDataSet>
      <sheetData sheetId="2">
        <row r="7">
          <cell r="H7">
            <v>6259913</v>
          </cell>
        </row>
        <row r="8">
          <cell r="H8">
            <v>44169</v>
          </cell>
        </row>
        <row r="9">
          <cell r="H9">
            <v>2327</v>
          </cell>
        </row>
        <row r="12">
          <cell r="H12">
            <v>1981187</v>
          </cell>
        </row>
        <row r="13">
          <cell r="H13">
            <v>101715</v>
          </cell>
        </row>
        <row r="14">
          <cell r="H14">
            <v>272000</v>
          </cell>
        </row>
        <row r="15">
          <cell r="H15">
            <v>49000</v>
          </cell>
        </row>
        <row r="16">
          <cell r="H16">
            <v>6000</v>
          </cell>
        </row>
        <row r="18">
          <cell r="H18">
            <v>8640</v>
          </cell>
        </row>
        <row r="19">
          <cell r="D19">
            <v>3772791</v>
          </cell>
        </row>
        <row r="20">
          <cell r="H20">
            <v>384234</v>
          </cell>
        </row>
        <row r="21">
          <cell r="D21">
            <v>130</v>
          </cell>
        </row>
        <row r="22">
          <cell r="H22">
            <v>360477</v>
          </cell>
        </row>
        <row r="24">
          <cell r="H24">
            <v>496625</v>
          </cell>
        </row>
        <row r="25">
          <cell r="D25">
            <v>196767</v>
          </cell>
        </row>
        <row r="26">
          <cell r="H26">
            <v>300000</v>
          </cell>
        </row>
        <row r="29">
          <cell r="D29">
            <v>595825</v>
          </cell>
        </row>
        <row r="35">
          <cell r="D35">
            <v>1977767</v>
          </cell>
        </row>
        <row r="40">
          <cell r="D40">
            <v>3423007</v>
          </cell>
        </row>
        <row r="42">
          <cell r="D42">
            <v>300000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vételek"/>
      <sheetName val="Kiadások"/>
      <sheetName val="Mérleg"/>
      <sheetName val="4.sz.mell."/>
      <sheetName val="4a.sz.mell."/>
    </sheetNames>
    <sheetDataSet>
      <sheetData sheetId="2">
        <row r="7">
          <cell r="D7">
            <v>661373</v>
          </cell>
          <cell r="I7">
            <v>6713094</v>
          </cell>
        </row>
        <row r="8">
          <cell r="D8">
            <v>157577</v>
          </cell>
          <cell r="I8">
            <v>124140</v>
          </cell>
        </row>
        <row r="9">
          <cell r="D9">
            <v>190142</v>
          </cell>
          <cell r="I9">
            <v>45193</v>
          </cell>
        </row>
        <row r="10">
          <cell r="D10">
            <v>84369</v>
          </cell>
          <cell r="I10">
            <v>10637</v>
          </cell>
        </row>
        <row r="11">
          <cell r="D11">
            <v>1873</v>
          </cell>
        </row>
        <row r="12">
          <cell r="D12">
            <v>227205</v>
          </cell>
          <cell r="I12">
            <v>2326433</v>
          </cell>
        </row>
        <row r="13">
          <cell r="D13">
            <v>9588</v>
          </cell>
          <cell r="I13">
            <v>90756</v>
          </cell>
        </row>
        <row r="14">
          <cell r="I14">
            <v>1144369</v>
          </cell>
        </row>
        <row r="15">
          <cell r="I15">
            <v>70632</v>
          </cell>
        </row>
        <row r="16">
          <cell r="I16">
            <v>139945</v>
          </cell>
        </row>
        <row r="18">
          <cell r="I18">
            <v>12240</v>
          </cell>
        </row>
        <row r="20">
          <cell r="I20">
            <v>647490</v>
          </cell>
        </row>
        <row r="22">
          <cell r="I22">
            <v>350317</v>
          </cell>
        </row>
        <row r="23">
          <cell r="D23">
            <v>5134554</v>
          </cell>
        </row>
        <row r="25">
          <cell r="D25">
            <v>1357</v>
          </cell>
        </row>
        <row r="28">
          <cell r="I28">
            <v>86930</v>
          </cell>
        </row>
        <row r="29">
          <cell r="D29">
            <v>471734</v>
          </cell>
        </row>
        <row r="32">
          <cell r="I32">
            <v>343123</v>
          </cell>
        </row>
        <row r="34">
          <cell r="D34">
            <v>367896</v>
          </cell>
        </row>
        <row r="41">
          <cell r="D41">
            <v>2014080</v>
          </cell>
        </row>
        <row r="51">
          <cell r="D51">
            <v>3915420</v>
          </cell>
        </row>
        <row r="53">
          <cell r="D53">
            <v>926214</v>
          </cell>
        </row>
        <row r="54">
          <cell r="D54">
            <v>55027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vételek"/>
      <sheetName val="Kiadások"/>
      <sheetName val="Mérleg"/>
      <sheetName val="4.sz.mell."/>
      <sheetName val="4a.sz.mell."/>
    </sheetNames>
    <sheetDataSet>
      <sheetData sheetId="2">
        <row r="15">
          <cell r="D15">
            <v>287561</v>
          </cell>
        </row>
        <row r="16">
          <cell r="D16">
            <v>311948</v>
          </cell>
        </row>
        <row r="17">
          <cell r="D17">
            <v>2145362</v>
          </cell>
        </row>
        <row r="18">
          <cell r="D18">
            <v>154578</v>
          </cell>
        </row>
        <row r="19">
          <cell r="D19">
            <v>448964</v>
          </cell>
        </row>
        <row r="20">
          <cell r="D20">
            <v>302281</v>
          </cell>
        </row>
        <row r="21">
          <cell r="D21">
            <v>151733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showGridLines="0" workbookViewId="0" topLeftCell="A30">
      <selection activeCell="C64" sqref="C64"/>
    </sheetView>
  </sheetViews>
  <sheetFormatPr defaultColWidth="9.00390625" defaultRowHeight="12.75"/>
  <cols>
    <col min="1" max="1" width="4.875" style="14" customWidth="1"/>
    <col min="2" max="2" width="34.75390625" style="14" customWidth="1"/>
    <col min="3" max="3" width="10.875" style="14" customWidth="1"/>
    <col min="4" max="4" width="10.875" style="43" customWidth="1"/>
    <col min="5" max="5" width="10.875" style="14" customWidth="1"/>
    <col min="6" max="6" width="10.875" style="43" customWidth="1"/>
    <col min="7" max="7" width="11.25390625" style="14" customWidth="1"/>
    <col min="8" max="8" width="10.875" style="43" customWidth="1"/>
    <col min="9" max="9" width="5.75390625" style="14" customWidth="1"/>
    <col min="10" max="10" width="39.875" style="14" customWidth="1"/>
    <col min="11" max="11" width="11.25390625" style="14" customWidth="1"/>
    <col min="12" max="16384" width="9.25390625" style="14" customWidth="1"/>
  </cols>
  <sheetData>
    <row r="1" spans="1:8" ht="12.75">
      <c r="A1" s="14" t="s">
        <v>811</v>
      </c>
      <c r="E1" s="44"/>
      <c r="G1" s="44"/>
      <c r="H1" s="45" t="s">
        <v>984</v>
      </c>
    </row>
    <row r="2" ht="12.75">
      <c r="A2" s="46"/>
    </row>
    <row r="3" spans="1:11" ht="23.25" customHeight="1">
      <c r="A3" s="46"/>
      <c r="J3" s="3"/>
      <c r="K3" s="47"/>
    </row>
    <row r="4" spans="1:11" ht="13.5" thickBot="1">
      <c r="A4" s="46"/>
      <c r="C4" s="48"/>
      <c r="D4" s="49"/>
      <c r="F4" s="49"/>
      <c r="H4" s="45" t="s">
        <v>609</v>
      </c>
      <c r="J4" s="3"/>
      <c r="K4" s="47"/>
    </row>
    <row r="5" spans="1:11" s="10" customFormat="1" ht="24" customHeight="1" thickBot="1">
      <c r="A5" s="361" t="s">
        <v>655</v>
      </c>
      <c r="B5" s="361" t="s">
        <v>620</v>
      </c>
      <c r="C5" s="23" t="s">
        <v>656</v>
      </c>
      <c r="D5" s="50"/>
      <c r="E5" s="23" t="s">
        <v>329</v>
      </c>
      <c r="F5" s="50"/>
      <c r="G5" s="23" t="s">
        <v>329</v>
      </c>
      <c r="H5" s="50"/>
      <c r="J5" s="3"/>
      <c r="K5" s="47"/>
    </row>
    <row r="6" spans="1:11" ht="18" customHeight="1" thickBot="1">
      <c r="A6" s="362"/>
      <c r="B6" s="362"/>
      <c r="C6" s="52" t="s">
        <v>987</v>
      </c>
      <c r="D6" s="53" t="s">
        <v>985</v>
      </c>
      <c r="E6" s="52" t="s">
        <v>986</v>
      </c>
      <c r="F6" s="53" t="s">
        <v>985</v>
      </c>
      <c r="G6" s="52" t="s">
        <v>987</v>
      </c>
      <c r="H6" s="53" t="s">
        <v>985</v>
      </c>
      <c r="J6" s="3"/>
      <c r="K6" s="47"/>
    </row>
    <row r="7" spans="10:11" ht="12.75">
      <c r="J7" s="51">
        <v>2002</v>
      </c>
      <c r="K7" s="47"/>
    </row>
    <row r="8" spans="1:11" ht="16.5" customHeight="1">
      <c r="A8" s="46" t="s">
        <v>610</v>
      </c>
      <c r="B8" s="14" t="s">
        <v>988</v>
      </c>
      <c r="C8" s="47">
        <f>'[1]Mérleg'!$D$17</f>
        <v>4857437</v>
      </c>
      <c r="D8" s="78">
        <f>C8/C$20*100</f>
        <v>41.696774718009834</v>
      </c>
      <c r="E8" s="47">
        <f>'[2]Mérleg'!$D$19</f>
        <v>3772791</v>
      </c>
      <c r="F8" s="43">
        <f>E8/E$20*100</f>
        <v>36.74932329478028</v>
      </c>
      <c r="G8" s="47">
        <f>'[3]Mérleg'!$D$23</f>
        <v>5134554</v>
      </c>
      <c r="H8" s="78">
        <f>G8/G$20*100</f>
        <v>39.84511591473786</v>
      </c>
      <c r="J8" s="14" t="s">
        <v>451</v>
      </c>
      <c r="K8" s="47">
        <f aca="true" t="shared" si="0" ref="K8:K13">C8</f>
        <v>4857437</v>
      </c>
    </row>
    <row r="9" spans="1:11" ht="16.5" customHeight="1">
      <c r="A9" s="46" t="s">
        <v>611</v>
      </c>
      <c r="B9" s="14" t="s">
        <v>989</v>
      </c>
      <c r="C9" s="47">
        <f>'[1]Mérleg'!$D$35</f>
        <v>1405377</v>
      </c>
      <c r="D9" s="78">
        <f aca="true" t="shared" si="1" ref="D9:D14">C9/C$20*100</f>
        <v>12.063911104327756</v>
      </c>
      <c r="E9" s="47">
        <f>'[2]Mérleg'!$D$35</f>
        <v>1977767</v>
      </c>
      <c r="F9" s="43">
        <f aca="true" t="shared" si="2" ref="F9:F14">E9/E$20*100</f>
        <v>19.264676703466403</v>
      </c>
      <c r="G9" s="47">
        <f>'[3]Mérleg'!$D$41</f>
        <v>2014080</v>
      </c>
      <c r="H9" s="78">
        <f aca="true" t="shared" si="3" ref="H9:H14">G9/G$20*100</f>
        <v>15.629643988855745</v>
      </c>
      <c r="J9" s="14" t="s">
        <v>452</v>
      </c>
      <c r="K9" s="47">
        <f t="shared" si="0"/>
        <v>1405377</v>
      </c>
    </row>
    <row r="10" spans="1:11" ht="16.5" customHeight="1">
      <c r="A10" s="46" t="s">
        <v>612</v>
      </c>
      <c r="B10" s="14" t="s">
        <v>990</v>
      </c>
      <c r="C10" s="47">
        <f>'[1]Mérleg'!$D$47</f>
        <v>3387616</v>
      </c>
      <c r="D10" s="78">
        <f t="shared" si="1"/>
        <v>29.079669213028513</v>
      </c>
      <c r="E10" s="47">
        <f>'[2]Mérleg'!$D$40</f>
        <v>3423007</v>
      </c>
      <c r="F10" s="43">
        <f t="shared" si="2"/>
        <v>33.34221028498424</v>
      </c>
      <c r="G10" s="47">
        <f>'[3]Mérleg'!$D$51</f>
        <v>3915420</v>
      </c>
      <c r="H10" s="78">
        <f t="shared" si="3"/>
        <v>30.384404128359133</v>
      </c>
      <c r="J10" s="14" t="s">
        <v>453</v>
      </c>
      <c r="K10" s="47">
        <f t="shared" si="0"/>
        <v>3387616</v>
      </c>
    </row>
    <row r="11" spans="1:11" ht="16.5" customHeight="1">
      <c r="A11" s="46" t="s">
        <v>613</v>
      </c>
      <c r="B11" s="14" t="s">
        <v>897</v>
      </c>
      <c r="C11" s="47">
        <f>'[1]Mérleg'!$D$22</f>
        <v>319518</v>
      </c>
      <c r="D11" s="78">
        <f t="shared" si="1"/>
        <v>2.74277773738477</v>
      </c>
      <c r="E11" s="47">
        <f>'[2]Mérleg'!$D$25</f>
        <v>196767</v>
      </c>
      <c r="F11" s="43">
        <f t="shared" si="2"/>
        <v>1.9166325663796464</v>
      </c>
      <c r="G11" s="47">
        <f>'[3]Mérleg'!$D$29</f>
        <v>471734</v>
      </c>
      <c r="H11" s="78">
        <f t="shared" si="3"/>
        <v>3.660745589767475</v>
      </c>
      <c r="J11" s="14" t="s">
        <v>454</v>
      </c>
      <c r="K11" s="47">
        <f t="shared" si="0"/>
        <v>319518</v>
      </c>
    </row>
    <row r="12" spans="1:11" ht="16.5" customHeight="1">
      <c r="A12" s="46" t="s">
        <v>614</v>
      </c>
      <c r="B12" s="14" t="s">
        <v>898</v>
      </c>
      <c r="C12" s="47">
        <f>'[1]Mérleg'!$D$28</f>
        <v>127553</v>
      </c>
      <c r="D12" s="78">
        <f t="shared" si="1"/>
        <v>1.0949290141295314</v>
      </c>
      <c r="E12" s="47">
        <f>'[2]Mérleg'!$D$29</f>
        <v>595825</v>
      </c>
      <c r="F12" s="43">
        <f t="shared" si="2"/>
        <v>5.803704883761773</v>
      </c>
      <c r="G12" s="47">
        <f>'[3]Mérleg'!$D$34</f>
        <v>367896</v>
      </c>
      <c r="H12" s="78">
        <f t="shared" si="3"/>
        <v>2.8549429540654163</v>
      </c>
      <c r="J12" s="14" t="s">
        <v>455</v>
      </c>
      <c r="K12" s="47">
        <f t="shared" si="0"/>
        <v>127553</v>
      </c>
    </row>
    <row r="13" spans="1:11" ht="16.5" customHeight="1">
      <c r="A13" s="46" t="s">
        <v>615</v>
      </c>
      <c r="B13" s="14" t="s">
        <v>808</v>
      </c>
      <c r="C13" s="47">
        <f>'[1]Mérleg'!$D$19</f>
        <v>767</v>
      </c>
      <c r="D13" s="78">
        <f t="shared" si="1"/>
        <v>0.006584012558209925</v>
      </c>
      <c r="E13" s="47">
        <f>'[2]Mérleg'!$D$21</f>
        <v>130</v>
      </c>
      <c r="F13" s="43">
        <f t="shared" si="2"/>
        <v>0.0012662805939479386</v>
      </c>
      <c r="G13" s="47">
        <f>'[3]Mérleg'!$D$25</f>
        <v>1357</v>
      </c>
      <c r="H13" s="78">
        <f t="shared" si="3"/>
        <v>0.010530578176079027</v>
      </c>
      <c r="J13" s="14" t="s">
        <v>657</v>
      </c>
      <c r="K13" s="47">
        <f t="shared" si="0"/>
        <v>767</v>
      </c>
    </row>
    <row r="14" spans="1:11" ht="16.5" customHeight="1">
      <c r="A14" s="46" t="s">
        <v>616</v>
      </c>
      <c r="B14" s="14" t="s">
        <v>944</v>
      </c>
      <c r="C14" s="47">
        <f>'[1]Mérleg'!$D$49</f>
        <v>1277471</v>
      </c>
      <c r="D14" s="78">
        <f t="shared" si="1"/>
        <v>10.965951899281604</v>
      </c>
      <c r="E14" s="47">
        <f>'[2]Mérleg'!$D$42</f>
        <v>300000</v>
      </c>
      <c r="F14" s="43">
        <f t="shared" si="2"/>
        <v>2.9221859860337043</v>
      </c>
      <c r="G14" s="47">
        <f>'[3]Mérleg'!$D$53</f>
        <v>926214</v>
      </c>
      <c r="H14" s="78">
        <f t="shared" si="3"/>
        <v>7.18759685687462</v>
      </c>
      <c r="J14" s="14" t="s">
        <v>456</v>
      </c>
      <c r="K14" s="47">
        <f>C14</f>
        <v>1277471</v>
      </c>
    </row>
    <row r="15" spans="1:10" ht="12.75">
      <c r="A15" s="46"/>
      <c r="C15" s="47"/>
      <c r="E15" s="47"/>
      <c r="G15" s="47"/>
      <c r="H15" s="78"/>
      <c r="J15" s="51">
        <v>2003</v>
      </c>
    </row>
    <row r="16" spans="1:11" ht="23.25" customHeight="1">
      <c r="A16" s="359" t="s">
        <v>969</v>
      </c>
      <c r="B16" s="360"/>
      <c r="C16" s="54">
        <f>SUM(C8:C15)</f>
        <v>11375739</v>
      </c>
      <c r="D16" s="114">
        <f>C16/C20*100</f>
        <v>97.65059769872022</v>
      </c>
      <c r="E16" s="54">
        <f>SUM(E8:E15)</f>
        <v>10266287</v>
      </c>
      <c r="F16" s="114">
        <f>SUM(F8:F15)</f>
        <v>100</v>
      </c>
      <c r="G16" s="54">
        <f>SUM(G8:G15)</f>
        <v>12831255</v>
      </c>
      <c r="H16" s="114">
        <f>G16/G20*100</f>
        <v>99.57298001083633</v>
      </c>
      <c r="J16" s="14" t="s">
        <v>457</v>
      </c>
      <c r="K16" s="47">
        <f aca="true" t="shared" si="4" ref="K16:K21">G8</f>
        <v>5134554</v>
      </c>
    </row>
    <row r="17" spans="1:11" ht="12.75">
      <c r="A17" s="46"/>
      <c r="C17" s="47"/>
      <c r="E17" s="47"/>
      <c r="G17" s="47"/>
      <c r="J17" s="14" t="s">
        <v>458</v>
      </c>
      <c r="K17" s="47">
        <f t="shared" si="4"/>
        <v>2014080</v>
      </c>
    </row>
    <row r="18" spans="1:11" ht="12.75">
      <c r="A18" s="46" t="s">
        <v>624</v>
      </c>
      <c r="B18" s="14" t="s">
        <v>991</v>
      </c>
      <c r="C18" s="47">
        <f>'[1]Mérleg'!$D$50</f>
        <v>273692</v>
      </c>
      <c r="D18" s="43">
        <f>C18/C20*100</f>
        <v>2.3494023012797793</v>
      </c>
      <c r="E18" s="47"/>
      <c r="G18" s="47">
        <f>'[3]Mérleg'!$D$54</f>
        <v>55027</v>
      </c>
      <c r="H18" s="43">
        <f>G18/G20*100</f>
        <v>0.42701998916367034</v>
      </c>
      <c r="J18" s="14" t="s">
        <v>459</v>
      </c>
      <c r="K18" s="47">
        <f t="shared" si="4"/>
        <v>3915420</v>
      </c>
    </row>
    <row r="19" spans="1:11" ht="13.5" thickBot="1">
      <c r="A19" s="46"/>
      <c r="C19" s="47"/>
      <c r="E19" s="47"/>
      <c r="G19" s="47"/>
      <c r="J19" s="14" t="s">
        <v>460</v>
      </c>
      <c r="K19" s="47">
        <f t="shared" si="4"/>
        <v>471734</v>
      </c>
    </row>
    <row r="20" spans="1:11" ht="23.25" customHeight="1" thickBot="1">
      <c r="A20" s="56"/>
      <c r="B20" s="19" t="s">
        <v>992</v>
      </c>
      <c r="C20" s="57">
        <f>C16+C18</f>
        <v>11649431</v>
      </c>
      <c r="D20" s="40">
        <f>SUM(D16:D18)</f>
        <v>100</v>
      </c>
      <c r="E20" s="57">
        <f>E16+E18</f>
        <v>10266287</v>
      </c>
      <c r="F20" s="40">
        <v>100</v>
      </c>
      <c r="G20" s="57">
        <f>G16+G18</f>
        <v>12886282</v>
      </c>
      <c r="H20" s="40">
        <f>SUM(H16:H18)</f>
        <v>100</v>
      </c>
      <c r="J20" s="14" t="s">
        <v>461</v>
      </c>
      <c r="K20" s="47">
        <f t="shared" si="4"/>
        <v>367896</v>
      </c>
    </row>
    <row r="21" spans="10:11" ht="13.5" customHeight="1">
      <c r="J21" s="14" t="s">
        <v>814</v>
      </c>
      <c r="K21" s="47">
        <f t="shared" si="4"/>
        <v>1357</v>
      </c>
    </row>
    <row r="22" spans="10:11" ht="12.75">
      <c r="J22" s="14" t="s">
        <v>462</v>
      </c>
      <c r="K22" s="47">
        <f>G14</f>
        <v>926214</v>
      </c>
    </row>
    <row r="42" ht="13.5" customHeight="1"/>
  </sheetData>
  <mergeCells count="3">
    <mergeCell ref="A16:B16"/>
    <mergeCell ref="B5:B6"/>
    <mergeCell ref="A5:A6"/>
  </mergeCells>
  <printOptions horizontalCentered="1"/>
  <pageMargins left="0.3937007874015748" right="0.3937007874015748" top="0.5905511811023623" bottom="0.3937007874015748" header="0" footer="0"/>
  <pageSetup horizontalDpi="600" verticalDpi="6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8"/>
  <sheetViews>
    <sheetView showGridLines="0" workbookViewId="0" topLeftCell="A1">
      <selection activeCell="B31" sqref="B31"/>
    </sheetView>
  </sheetViews>
  <sheetFormatPr defaultColWidth="9.00390625" defaultRowHeight="12.75"/>
  <cols>
    <col min="1" max="1" width="23.00390625" style="218" customWidth="1"/>
    <col min="2" max="2" width="51.25390625" style="218" customWidth="1"/>
    <col min="3" max="3" width="10.75390625" style="218" customWidth="1"/>
    <col min="4" max="4" width="12.25390625" style="218" customWidth="1"/>
    <col min="5" max="5" width="9.75390625" style="218" customWidth="1"/>
    <col min="6" max="16384" width="9.125" style="218" customWidth="1"/>
  </cols>
  <sheetData>
    <row r="1" spans="1:5" ht="12.75">
      <c r="A1" s="218" t="s">
        <v>811</v>
      </c>
      <c r="E1" s="245" t="s">
        <v>850</v>
      </c>
    </row>
    <row r="2" ht="22.5" customHeight="1"/>
    <row r="3" spans="1:5" ht="36" customHeight="1">
      <c r="A3" s="381" t="s">
        <v>725</v>
      </c>
      <c r="B3" s="381"/>
      <c r="C3" s="381"/>
      <c r="D3" s="381"/>
      <c r="E3" s="381"/>
    </row>
    <row r="4" spans="1:5" ht="21.75" customHeight="1">
      <c r="A4" s="220"/>
      <c r="B4" s="220"/>
      <c r="C4" s="220"/>
      <c r="D4" s="220"/>
      <c r="E4" s="246"/>
    </row>
    <row r="5" spans="1:5" ht="19.5" customHeight="1" thickBot="1">
      <c r="A5" s="382" t="s">
        <v>1133</v>
      </c>
      <c r="B5" s="382"/>
      <c r="C5" s="382"/>
      <c r="D5" s="382"/>
      <c r="E5" s="382"/>
    </row>
    <row r="6" spans="1:5" ht="47.25" customHeight="1" thickBot="1">
      <c r="A6" s="223" t="s">
        <v>730</v>
      </c>
      <c r="B6" s="221" t="s">
        <v>620</v>
      </c>
      <c r="C6" s="223" t="s">
        <v>662</v>
      </c>
      <c r="D6" s="223" t="s">
        <v>1137</v>
      </c>
      <c r="E6" s="223" t="s">
        <v>894</v>
      </c>
    </row>
    <row r="7" spans="1:5" ht="15.75" customHeight="1">
      <c r="A7" s="246" t="s">
        <v>663</v>
      </c>
      <c r="B7" s="218" t="s">
        <v>664</v>
      </c>
      <c r="C7" s="224">
        <v>50000</v>
      </c>
      <c r="D7" s="224">
        <v>67471</v>
      </c>
      <c r="E7" s="224">
        <v>139212</v>
      </c>
    </row>
    <row r="8" spans="1:5" ht="15.75" customHeight="1">
      <c r="A8" s="252" t="s">
        <v>665</v>
      </c>
      <c r="B8" s="243" t="s">
        <v>666</v>
      </c>
      <c r="C8" s="224">
        <v>36600</v>
      </c>
      <c r="D8" s="224">
        <v>36600</v>
      </c>
      <c r="E8" s="224">
        <v>50250</v>
      </c>
    </row>
    <row r="9" spans="1:5" ht="15.75" customHeight="1">
      <c r="A9" s="252" t="s">
        <v>667</v>
      </c>
      <c r="B9" s="244" t="s">
        <v>668</v>
      </c>
      <c r="C9" s="224"/>
      <c r="D9" s="224">
        <v>36388</v>
      </c>
      <c r="E9" s="224">
        <v>49808</v>
      </c>
    </row>
    <row r="10" spans="1:7" ht="15.75" customHeight="1">
      <c r="A10" s="252" t="s">
        <v>669</v>
      </c>
      <c r="B10" s="244" t="s">
        <v>670</v>
      </c>
      <c r="C10" s="224"/>
      <c r="D10" s="224">
        <v>2952</v>
      </c>
      <c r="E10" s="247">
        <v>12583</v>
      </c>
      <c r="G10" s="242"/>
    </row>
    <row r="11" spans="1:5" ht="15.75" customHeight="1">
      <c r="A11" s="252" t="s">
        <v>671</v>
      </c>
      <c r="B11" s="243" t="s">
        <v>672</v>
      </c>
      <c r="C11" s="224"/>
      <c r="D11" s="224">
        <v>27966</v>
      </c>
      <c r="E11" s="224">
        <v>27966</v>
      </c>
    </row>
    <row r="12" spans="1:5" ht="15.75" customHeight="1">
      <c r="A12" s="252" t="s">
        <v>673</v>
      </c>
      <c r="B12" s="243" t="s">
        <v>674</v>
      </c>
      <c r="C12" s="224"/>
      <c r="D12" s="224">
        <v>19000</v>
      </c>
      <c r="E12" s="224">
        <v>19000</v>
      </c>
    </row>
    <row r="13" spans="1:5" ht="15.75" customHeight="1">
      <c r="A13" s="252" t="s">
        <v>675</v>
      </c>
      <c r="B13" s="243" t="s">
        <v>676</v>
      </c>
      <c r="D13" s="224">
        <v>20054</v>
      </c>
      <c r="E13" s="224">
        <v>20054</v>
      </c>
    </row>
    <row r="14" spans="1:5" ht="15.75" customHeight="1">
      <c r="A14" s="252" t="s">
        <v>677</v>
      </c>
      <c r="B14" s="243" t="s">
        <v>678</v>
      </c>
      <c r="C14" s="224"/>
      <c r="D14" s="224">
        <v>13435</v>
      </c>
      <c r="E14" s="224">
        <v>13435</v>
      </c>
    </row>
    <row r="15" spans="1:5" ht="15.75" customHeight="1">
      <c r="A15" s="252" t="s">
        <v>679</v>
      </c>
      <c r="B15" s="243" t="s">
        <v>944</v>
      </c>
      <c r="C15" s="224"/>
      <c r="D15" s="224">
        <v>213732</v>
      </c>
      <c r="E15" s="224">
        <v>88444</v>
      </c>
    </row>
    <row r="16" spans="1:5" ht="15.75" customHeight="1">
      <c r="A16" s="252" t="s">
        <v>680</v>
      </c>
      <c r="B16" s="243" t="s">
        <v>681</v>
      </c>
      <c r="C16" s="224"/>
      <c r="D16" s="224">
        <v>43664</v>
      </c>
      <c r="E16" s="224">
        <v>43664</v>
      </c>
    </row>
    <row r="17" spans="1:5" ht="15.75" customHeight="1">
      <c r="A17" s="252" t="s">
        <v>682</v>
      </c>
      <c r="B17" s="243" t="s">
        <v>683</v>
      </c>
      <c r="C17" s="224"/>
      <c r="D17" s="224">
        <v>16883</v>
      </c>
      <c r="E17" s="224">
        <v>16883</v>
      </c>
    </row>
    <row r="18" spans="1:5" ht="15.75" customHeight="1">
      <c r="A18" s="252" t="s">
        <v>684</v>
      </c>
      <c r="B18" s="243" t="s">
        <v>685</v>
      </c>
      <c r="C18" s="224"/>
      <c r="D18" s="224">
        <v>94457</v>
      </c>
      <c r="E18" s="224">
        <v>94457</v>
      </c>
    </row>
    <row r="19" spans="1:5" ht="15.75" customHeight="1">
      <c r="A19" s="252" t="s">
        <v>686</v>
      </c>
      <c r="B19" s="243" t="s">
        <v>687</v>
      </c>
      <c r="C19" s="224"/>
      <c r="D19" s="224"/>
      <c r="E19" s="224">
        <v>6147</v>
      </c>
    </row>
    <row r="20" spans="1:5" ht="15.75" customHeight="1">
      <c r="A20" s="252" t="s">
        <v>688</v>
      </c>
      <c r="B20" s="243" t="s">
        <v>689</v>
      </c>
      <c r="C20" s="224"/>
      <c r="D20" s="224">
        <v>3109</v>
      </c>
      <c r="E20" s="224">
        <v>19445</v>
      </c>
    </row>
    <row r="21" spans="1:5" ht="15.75" customHeight="1">
      <c r="A21" s="252" t="s">
        <v>690</v>
      </c>
      <c r="B21" s="243" t="s">
        <v>691</v>
      </c>
      <c r="C21" s="224"/>
      <c r="D21" s="224">
        <v>15598</v>
      </c>
      <c r="E21" s="224">
        <v>15598</v>
      </c>
    </row>
    <row r="22" spans="1:5" ht="15.75" customHeight="1" thickBot="1">
      <c r="A22" s="252" t="s">
        <v>692</v>
      </c>
      <c r="B22" s="243" t="s">
        <v>693</v>
      </c>
      <c r="C22" s="224"/>
      <c r="D22" s="224"/>
      <c r="E22" s="224">
        <v>29574</v>
      </c>
    </row>
    <row r="23" spans="1:5" s="248" customFormat="1" ht="18" customHeight="1" thickBot="1">
      <c r="A23" s="380" t="s">
        <v>694</v>
      </c>
      <c r="B23" s="380"/>
      <c r="C23" s="232">
        <f>SUM(C7:C13)</f>
        <v>86600</v>
      </c>
      <c r="D23" s="232">
        <f>SUM(D7:D22)</f>
        <v>611309</v>
      </c>
      <c r="E23" s="232">
        <f>SUM(E7:E22)</f>
        <v>646520</v>
      </c>
    </row>
    <row r="24" spans="1:5" s="248" customFormat="1" ht="21.75" customHeight="1">
      <c r="A24" s="249"/>
      <c r="B24" s="249"/>
      <c r="C24" s="250"/>
      <c r="D24" s="250"/>
      <c r="E24" s="250"/>
    </row>
    <row r="25" spans="1:5" ht="19.5" customHeight="1" thickBot="1">
      <c r="A25" s="383" t="s">
        <v>724</v>
      </c>
      <c r="B25" s="384"/>
      <c r="C25" s="384"/>
      <c r="D25" s="384"/>
      <c r="E25" s="385"/>
    </row>
    <row r="26" spans="1:5" ht="48" customHeight="1" thickBot="1">
      <c r="A26" s="223" t="s">
        <v>730</v>
      </c>
      <c r="B26" s="221" t="s">
        <v>620</v>
      </c>
      <c r="C26" s="223" t="s">
        <v>662</v>
      </c>
      <c r="D26" s="223" t="s">
        <v>1137</v>
      </c>
      <c r="E26" s="223" t="s">
        <v>894</v>
      </c>
    </row>
    <row r="27" spans="1:5" ht="16.5" customHeight="1">
      <c r="A27" s="246" t="s">
        <v>856</v>
      </c>
      <c r="B27" s="218" t="s">
        <v>695</v>
      </c>
      <c r="C27" s="224">
        <v>4500</v>
      </c>
      <c r="D27" s="224">
        <v>13451</v>
      </c>
      <c r="E27" s="224">
        <v>13451</v>
      </c>
    </row>
    <row r="28" spans="1:5" ht="16.5" customHeight="1">
      <c r="A28" s="246" t="s">
        <v>892</v>
      </c>
      <c r="B28" s="218" t="s">
        <v>845</v>
      </c>
      <c r="C28" s="224">
        <v>25500</v>
      </c>
      <c r="D28" s="224">
        <v>45285</v>
      </c>
      <c r="E28" s="224">
        <v>33000</v>
      </c>
    </row>
    <row r="29" spans="1:5" ht="16.5" customHeight="1">
      <c r="A29" s="246" t="s">
        <v>893</v>
      </c>
      <c r="B29" s="243" t="s">
        <v>895</v>
      </c>
      <c r="C29" s="224">
        <v>10000</v>
      </c>
      <c r="D29" s="224">
        <v>39459</v>
      </c>
      <c r="E29" s="224">
        <v>31631</v>
      </c>
    </row>
    <row r="30" spans="1:5" ht="16.5" customHeight="1">
      <c r="A30" s="252" t="s">
        <v>860</v>
      </c>
      <c r="B30" s="243" t="s">
        <v>696</v>
      </c>
      <c r="C30" s="224">
        <v>46600</v>
      </c>
      <c r="D30" s="224">
        <v>86610</v>
      </c>
      <c r="E30" s="224">
        <v>83050</v>
      </c>
    </row>
    <row r="31" spans="1:5" ht="16.5" customHeight="1">
      <c r="A31" s="246" t="s">
        <v>697</v>
      </c>
      <c r="B31" s="218" t="s">
        <v>698</v>
      </c>
      <c r="C31" s="224"/>
      <c r="D31" s="224">
        <v>5000</v>
      </c>
      <c r="E31" s="224">
        <v>5000</v>
      </c>
    </row>
    <row r="32" spans="1:5" ht="16.5" customHeight="1">
      <c r="A32" s="246" t="s">
        <v>699</v>
      </c>
      <c r="B32" s="218" t="s">
        <v>700</v>
      </c>
      <c r="C32" s="224"/>
      <c r="D32" s="224">
        <v>36388</v>
      </c>
      <c r="E32" s="224">
        <v>36388</v>
      </c>
    </row>
    <row r="33" spans="1:5" ht="16.5" customHeight="1">
      <c r="A33" s="246" t="s">
        <v>701</v>
      </c>
      <c r="B33" s="218" t="s">
        <v>702</v>
      </c>
      <c r="C33" s="224"/>
      <c r="D33" s="224">
        <v>22720</v>
      </c>
      <c r="E33" s="224">
        <v>21900</v>
      </c>
    </row>
    <row r="34" spans="1:5" ht="16.5" customHeight="1">
      <c r="A34" s="252" t="s">
        <v>703</v>
      </c>
      <c r="B34" s="243" t="s">
        <v>704</v>
      </c>
      <c r="C34" s="224"/>
      <c r="D34" s="224">
        <v>125288</v>
      </c>
      <c r="E34" s="224"/>
    </row>
    <row r="35" spans="1:5" ht="16.5" customHeight="1">
      <c r="A35" s="246" t="s">
        <v>705</v>
      </c>
      <c r="B35" s="243" t="s">
        <v>706</v>
      </c>
      <c r="C35" s="224"/>
      <c r="D35" s="224">
        <v>80852</v>
      </c>
      <c r="E35" s="224">
        <v>80852</v>
      </c>
    </row>
    <row r="36" spans="1:5" ht="16.5" customHeight="1">
      <c r="A36" s="246" t="s">
        <v>707</v>
      </c>
      <c r="B36" s="243" t="s">
        <v>708</v>
      </c>
      <c r="C36" s="224"/>
      <c r="D36" s="224">
        <v>56933</v>
      </c>
      <c r="E36" s="224">
        <v>56933</v>
      </c>
    </row>
    <row r="37" spans="1:5" ht="16.5" customHeight="1">
      <c r="A37" s="246" t="s">
        <v>709</v>
      </c>
      <c r="B37" s="243" t="s">
        <v>710</v>
      </c>
      <c r="C37" s="224"/>
      <c r="D37" s="224">
        <v>47979</v>
      </c>
      <c r="E37" s="224">
        <v>34273</v>
      </c>
    </row>
    <row r="38" spans="1:5" ht="16.5" customHeight="1">
      <c r="A38" s="246" t="s">
        <v>711</v>
      </c>
      <c r="B38" s="243" t="s">
        <v>712</v>
      </c>
      <c r="C38" s="224"/>
      <c r="D38" s="224">
        <v>25574</v>
      </c>
      <c r="E38" s="224">
        <v>21537</v>
      </c>
    </row>
    <row r="39" spans="1:5" ht="16.5" customHeight="1">
      <c r="A39" s="246" t="s">
        <v>713</v>
      </c>
      <c r="B39" s="243" t="s">
        <v>714</v>
      </c>
      <c r="C39" s="224"/>
      <c r="D39" s="224">
        <v>629</v>
      </c>
      <c r="E39" s="224">
        <v>629</v>
      </c>
    </row>
    <row r="40" spans="1:5" ht="16.5" customHeight="1">
      <c r="A40" s="246" t="s">
        <v>715</v>
      </c>
      <c r="B40" s="243" t="s">
        <v>716</v>
      </c>
      <c r="C40" s="224"/>
      <c r="D40" s="224">
        <v>2952</v>
      </c>
      <c r="E40" s="224">
        <v>2652</v>
      </c>
    </row>
    <row r="41" spans="1:5" ht="16.5" customHeight="1">
      <c r="A41" s="246" t="s">
        <v>717</v>
      </c>
      <c r="B41" s="243" t="s">
        <v>718</v>
      </c>
      <c r="C41" s="224"/>
      <c r="D41" s="224">
        <v>982</v>
      </c>
      <c r="E41" s="224">
        <v>982</v>
      </c>
    </row>
    <row r="42" spans="1:5" ht="16.5" customHeight="1">
      <c r="A42" s="252" t="s">
        <v>719</v>
      </c>
      <c r="B42" s="243" t="s">
        <v>720</v>
      </c>
      <c r="C42" s="224"/>
      <c r="D42" s="224">
        <v>2500</v>
      </c>
      <c r="E42" s="224">
        <v>2500</v>
      </c>
    </row>
    <row r="43" spans="1:5" ht="16.5" customHeight="1" thickBot="1">
      <c r="A43" s="246" t="s">
        <v>721</v>
      </c>
      <c r="B43" s="243" t="s">
        <v>722</v>
      </c>
      <c r="C43" s="224"/>
      <c r="D43" s="224">
        <v>18707</v>
      </c>
      <c r="E43" s="224">
        <v>18707</v>
      </c>
    </row>
    <row r="44" spans="1:5" s="251" customFormat="1" ht="16.5" thickBot="1">
      <c r="A44" s="380" t="s">
        <v>723</v>
      </c>
      <c r="B44" s="380"/>
      <c r="C44" s="232">
        <f>SUM(C27:C42)</f>
        <v>86600</v>
      </c>
      <c r="D44" s="232">
        <f>SUM(D27:D43)</f>
        <v>611309</v>
      </c>
      <c r="E44" s="232">
        <f>SUM(E27:E43)</f>
        <v>443485</v>
      </c>
    </row>
    <row r="45" spans="1:5" s="251" customFormat="1" ht="9.75" customHeight="1">
      <c r="A45" s="249"/>
      <c r="B45" s="249"/>
      <c r="C45" s="250"/>
      <c r="D45" s="250"/>
      <c r="E45" s="250"/>
    </row>
    <row r="46" spans="1:5" ht="12.75">
      <c r="A46" s="218" t="s">
        <v>694</v>
      </c>
      <c r="B46" s="218" t="s">
        <v>727</v>
      </c>
      <c r="D46" s="224"/>
      <c r="E46" s="224"/>
    </row>
    <row r="47" spans="1:2" ht="12.75">
      <c r="A47" s="218" t="s">
        <v>723</v>
      </c>
      <c r="B47" s="218" t="s">
        <v>728</v>
      </c>
    </row>
    <row r="48" spans="1:2" ht="12.75">
      <c r="A48" s="226" t="s">
        <v>726</v>
      </c>
      <c r="B48" s="226" t="s">
        <v>729</v>
      </c>
    </row>
  </sheetData>
  <mergeCells count="5">
    <mergeCell ref="A44:B44"/>
    <mergeCell ref="A3:E3"/>
    <mergeCell ref="A5:E5"/>
    <mergeCell ref="A25:E25"/>
    <mergeCell ref="A23:B23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86"/>
  <sheetViews>
    <sheetView showGridLines="0" tabSelected="1" zoomScale="120" zoomScaleNormal="120" workbookViewId="0" topLeftCell="A1">
      <selection activeCell="B9" sqref="B9"/>
    </sheetView>
  </sheetViews>
  <sheetFormatPr defaultColWidth="9.00390625" defaultRowHeight="12.75"/>
  <cols>
    <col min="1" max="1" width="5.00390625" style="14" customWidth="1"/>
    <col min="2" max="2" width="52.00390625" style="64" customWidth="1"/>
    <col min="3" max="3" width="13.25390625" style="47" customWidth="1"/>
    <col min="4" max="7" width="9.375" style="47" customWidth="1"/>
    <col min="8" max="16384" width="9.25390625" style="14" customWidth="1"/>
  </cols>
  <sheetData>
    <row r="1" spans="1:7" ht="12.75" customHeight="1">
      <c r="A1" s="61"/>
      <c r="D1" s="355"/>
      <c r="E1" s="355"/>
      <c r="G1" s="355" t="s">
        <v>955</v>
      </c>
    </row>
    <row r="2" spans="1:7" ht="19.5" customHeight="1">
      <c r="A2" s="61"/>
      <c r="D2" s="356"/>
      <c r="E2" s="356"/>
      <c r="G2" s="356"/>
    </row>
    <row r="3" ht="29.25" customHeight="1">
      <c r="A3" s="61"/>
    </row>
    <row r="4" spans="1:7" ht="17.25" customHeight="1" thickBot="1">
      <c r="A4" s="61"/>
      <c r="D4" s="255"/>
      <c r="E4" s="255"/>
      <c r="G4" s="255" t="s">
        <v>609</v>
      </c>
    </row>
    <row r="5" spans="1:7" ht="45.75" customHeight="1">
      <c r="A5" s="335" t="s">
        <v>818</v>
      </c>
      <c r="B5" s="358" t="s">
        <v>450</v>
      </c>
      <c r="C5" s="335" t="s">
        <v>982</v>
      </c>
      <c r="D5" s="335"/>
      <c r="E5" s="335"/>
      <c r="F5" s="335"/>
      <c r="G5" s="335"/>
    </row>
    <row r="6" spans="1:7" ht="25.5">
      <c r="A6" s="353"/>
      <c r="B6" s="354" t="s">
        <v>1058</v>
      </c>
      <c r="C6" s="357"/>
      <c r="D6" s="357"/>
      <c r="E6" s="357"/>
      <c r="F6" s="357"/>
      <c r="G6" s="357"/>
    </row>
    <row r="7" spans="1:7" ht="15" customHeight="1">
      <c r="A7" s="353"/>
      <c r="B7" s="354" t="s">
        <v>851</v>
      </c>
      <c r="C7" s="357"/>
      <c r="D7" s="357"/>
      <c r="E7" s="357"/>
      <c r="F7" s="357"/>
      <c r="G7" s="357"/>
    </row>
    <row r="8" spans="1:7" ht="15" customHeight="1">
      <c r="A8" s="353"/>
      <c r="B8" s="354" t="s">
        <v>1092</v>
      </c>
      <c r="C8" s="357"/>
      <c r="D8" s="357"/>
      <c r="E8" s="357"/>
      <c r="F8" s="357"/>
      <c r="G8" s="357"/>
    </row>
    <row r="9" spans="1:7" ht="15" customHeight="1">
      <c r="A9" s="353"/>
      <c r="B9" s="354" t="s">
        <v>1087</v>
      </c>
      <c r="C9" s="357"/>
      <c r="D9" s="357"/>
      <c r="E9" s="357"/>
      <c r="F9" s="357"/>
      <c r="G9" s="357"/>
    </row>
    <row r="10" spans="1:7" ht="15" customHeight="1">
      <c r="A10" s="353"/>
      <c r="B10" s="354" t="s">
        <v>1045</v>
      </c>
      <c r="C10" s="357"/>
      <c r="D10" s="357"/>
      <c r="E10" s="357"/>
      <c r="F10" s="357"/>
      <c r="G10" s="357"/>
    </row>
    <row r="11" spans="1:7" ht="15" customHeight="1">
      <c r="A11" s="353"/>
      <c r="B11" s="354" t="s">
        <v>1046</v>
      </c>
      <c r="C11" s="310"/>
      <c r="D11" s="310"/>
      <c r="E11" s="310"/>
      <c r="F11" s="310"/>
      <c r="G11" s="310"/>
    </row>
    <row r="12" spans="1:7" ht="15" customHeight="1">
      <c r="A12" s="353"/>
      <c r="B12" s="354" t="s">
        <v>983</v>
      </c>
      <c r="C12" s="314"/>
      <c r="D12" s="314"/>
      <c r="E12" s="314"/>
      <c r="F12" s="314"/>
      <c r="G12" s="314"/>
    </row>
    <row r="13" spans="1:7" ht="15" customHeight="1">
      <c r="A13" s="353"/>
      <c r="B13" s="354" t="s">
        <v>1077</v>
      </c>
      <c r="C13" s="314"/>
      <c r="D13" s="314"/>
      <c r="E13" s="314"/>
      <c r="F13" s="314"/>
      <c r="G13" s="314"/>
    </row>
    <row r="14" spans="1:7" ht="15" customHeight="1">
      <c r="A14" s="353"/>
      <c r="B14" s="354" t="s">
        <v>852</v>
      </c>
      <c r="C14" s="314"/>
      <c r="D14" s="314"/>
      <c r="E14" s="314"/>
      <c r="F14" s="314"/>
      <c r="G14" s="314"/>
    </row>
    <row r="15" spans="1:7" ht="15" customHeight="1">
      <c r="A15" s="353"/>
      <c r="B15" s="354" t="s">
        <v>581</v>
      </c>
      <c r="C15" s="314"/>
      <c r="D15" s="314"/>
      <c r="E15" s="314"/>
      <c r="F15" s="314"/>
      <c r="G15" s="314"/>
    </row>
    <row r="16" spans="1:7" ht="15" customHeight="1">
      <c r="A16" s="353"/>
      <c r="B16" s="354" t="s">
        <v>1072</v>
      </c>
      <c r="C16" s="314"/>
      <c r="D16" s="314"/>
      <c r="E16" s="314"/>
      <c r="F16" s="314"/>
      <c r="G16" s="314"/>
    </row>
    <row r="17" spans="1:7" ht="15" customHeight="1">
      <c r="A17" s="353"/>
      <c r="B17" s="354" t="s">
        <v>592</v>
      </c>
      <c r="C17" s="314"/>
      <c r="D17" s="314"/>
      <c r="E17" s="314"/>
      <c r="F17" s="314"/>
      <c r="G17" s="314"/>
    </row>
    <row r="18" spans="1:7" ht="15" customHeight="1">
      <c r="A18" s="353"/>
      <c r="B18" s="354" t="s">
        <v>585</v>
      </c>
      <c r="C18" s="314"/>
      <c r="D18" s="314"/>
      <c r="E18" s="314"/>
      <c r="F18" s="314"/>
      <c r="G18" s="314"/>
    </row>
    <row r="19" spans="1:7" ht="15" customHeight="1">
      <c r="A19" s="353"/>
      <c r="B19" s="354" t="s">
        <v>1053</v>
      </c>
      <c r="C19" s="314"/>
      <c r="D19" s="314"/>
      <c r="E19" s="314"/>
      <c r="F19" s="314"/>
      <c r="G19" s="314"/>
    </row>
    <row r="20" spans="1:7" ht="15" customHeight="1">
      <c r="A20" s="353"/>
      <c r="B20" s="354" t="s">
        <v>1096</v>
      </c>
      <c r="C20" s="314"/>
      <c r="D20" s="314"/>
      <c r="E20" s="314"/>
      <c r="F20" s="314"/>
      <c r="G20" s="314"/>
    </row>
    <row r="21" spans="1:7" ht="15" customHeight="1">
      <c r="A21" s="353"/>
      <c r="B21" s="354" t="s">
        <v>584</v>
      </c>
      <c r="C21" s="314"/>
      <c r="D21" s="314"/>
      <c r="E21" s="314"/>
      <c r="F21" s="314"/>
      <c r="G21" s="314"/>
    </row>
    <row r="22" spans="1:7" ht="15" customHeight="1">
      <c r="A22" s="353"/>
      <c r="B22" s="354" t="s">
        <v>1093</v>
      </c>
      <c r="C22" s="314"/>
      <c r="D22" s="314"/>
      <c r="E22" s="314"/>
      <c r="F22" s="314"/>
      <c r="G22" s="314"/>
    </row>
    <row r="23" spans="1:7" ht="15" customHeight="1">
      <c r="A23" s="353"/>
      <c r="B23" s="354" t="s">
        <v>1047</v>
      </c>
      <c r="C23" s="314"/>
      <c r="D23" s="314"/>
      <c r="E23" s="314"/>
      <c r="F23" s="314"/>
      <c r="G23" s="314"/>
    </row>
    <row r="24" spans="1:7" ht="25.5">
      <c r="A24" s="353"/>
      <c r="B24" s="354" t="s">
        <v>1119</v>
      </c>
      <c r="C24" s="314"/>
      <c r="D24" s="314"/>
      <c r="E24" s="314"/>
      <c r="F24" s="314"/>
      <c r="G24" s="314"/>
    </row>
    <row r="25" spans="1:7" ht="15" customHeight="1">
      <c r="A25" s="353"/>
      <c r="B25" s="354" t="s">
        <v>1054</v>
      </c>
      <c r="C25" s="314"/>
      <c r="D25" s="314"/>
      <c r="E25" s="314"/>
      <c r="F25" s="314"/>
      <c r="G25" s="314"/>
    </row>
    <row r="26" spans="1:7" ht="15" customHeight="1">
      <c r="A26" s="336"/>
      <c r="B26" s="354" t="s">
        <v>1073</v>
      </c>
      <c r="C26" s="314"/>
      <c r="D26" s="314"/>
      <c r="E26" s="314"/>
      <c r="F26" s="314"/>
      <c r="G26" s="314"/>
    </row>
    <row r="27" spans="1:7" ht="15" customHeight="1">
      <c r="A27" s="353"/>
      <c r="B27" s="354" t="s">
        <v>1014</v>
      </c>
      <c r="C27" s="314"/>
      <c r="D27" s="314"/>
      <c r="E27" s="314"/>
      <c r="F27" s="314"/>
      <c r="G27" s="314"/>
    </row>
    <row r="28" spans="1:7" ht="25.5">
      <c r="A28" s="353"/>
      <c r="B28" s="354" t="s">
        <v>1063</v>
      </c>
      <c r="C28" s="314"/>
      <c r="D28" s="314"/>
      <c r="E28" s="314"/>
      <c r="F28" s="314"/>
      <c r="G28" s="314"/>
    </row>
    <row r="29" spans="1:7" ht="15" customHeight="1">
      <c r="A29" s="353"/>
      <c r="B29" s="354" t="s">
        <v>1095</v>
      </c>
      <c r="C29" s="314"/>
      <c r="D29" s="314"/>
      <c r="E29" s="314"/>
      <c r="F29" s="314"/>
      <c r="G29" s="314"/>
    </row>
    <row r="30" spans="1:7" ht="15" customHeight="1">
      <c r="A30" s="353"/>
      <c r="B30" s="354" t="s">
        <v>1074</v>
      </c>
      <c r="C30" s="314"/>
      <c r="D30" s="314"/>
      <c r="E30" s="314"/>
      <c r="F30" s="314"/>
      <c r="G30" s="314"/>
    </row>
    <row r="31" spans="1:7" ht="15" customHeight="1">
      <c r="A31" s="353"/>
      <c r="B31" s="354" t="s">
        <v>853</v>
      </c>
      <c r="C31" s="314"/>
      <c r="D31" s="314"/>
      <c r="E31" s="314"/>
      <c r="F31" s="314"/>
      <c r="G31" s="314"/>
    </row>
    <row r="32" spans="1:7" ht="15" customHeight="1">
      <c r="A32" s="353"/>
      <c r="B32" s="354" t="s">
        <v>1065</v>
      </c>
      <c r="C32" s="314"/>
      <c r="D32" s="314"/>
      <c r="E32" s="314"/>
      <c r="F32" s="314"/>
      <c r="G32" s="314"/>
    </row>
    <row r="33" spans="1:7" ht="15" customHeight="1">
      <c r="A33" s="353"/>
      <c r="B33" s="354" t="s">
        <v>812</v>
      </c>
      <c r="C33" s="314"/>
      <c r="D33" s="314"/>
      <c r="E33" s="314"/>
      <c r="F33" s="314"/>
      <c r="G33" s="314"/>
    </row>
    <row r="34" spans="1:7" ht="15" customHeight="1">
      <c r="A34" s="353"/>
      <c r="B34" s="354" t="s">
        <v>588</v>
      </c>
      <c r="C34" s="314"/>
      <c r="D34" s="314"/>
      <c r="E34" s="314"/>
      <c r="F34" s="314"/>
      <c r="G34" s="314"/>
    </row>
    <row r="35" spans="1:7" ht="15" customHeight="1">
      <c r="A35" s="353"/>
      <c r="B35" s="354" t="s">
        <v>1075</v>
      </c>
      <c r="C35" s="314"/>
      <c r="D35" s="314"/>
      <c r="E35" s="314"/>
      <c r="F35" s="314"/>
      <c r="G35" s="314"/>
    </row>
    <row r="36" spans="1:7" ht="15" customHeight="1">
      <c r="A36" s="353"/>
      <c r="B36" s="354" t="s">
        <v>1090</v>
      </c>
      <c r="C36" s="314"/>
      <c r="D36" s="314"/>
      <c r="E36" s="314"/>
      <c r="F36" s="314"/>
      <c r="G36" s="314"/>
    </row>
    <row r="37" spans="1:7" ht="15" customHeight="1">
      <c r="A37" s="353"/>
      <c r="B37" s="354" t="s">
        <v>1085</v>
      </c>
      <c r="C37" s="314"/>
      <c r="D37" s="314"/>
      <c r="E37" s="314"/>
      <c r="F37" s="314"/>
      <c r="G37" s="314"/>
    </row>
    <row r="38" spans="1:7" ht="15" customHeight="1">
      <c r="A38" s="353"/>
      <c r="B38" s="354" t="s">
        <v>1088</v>
      </c>
      <c r="C38" s="314"/>
      <c r="D38" s="314"/>
      <c r="E38" s="314"/>
      <c r="F38" s="314"/>
      <c r="G38" s="314"/>
    </row>
    <row r="39" spans="1:7" ht="25.5">
      <c r="A39" s="353"/>
      <c r="B39" s="354" t="s">
        <v>1057</v>
      </c>
      <c r="C39" s="314"/>
      <c r="D39" s="314"/>
      <c r="E39" s="314"/>
      <c r="F39" s="314"/>
      <c r="G39" s="314"/>
    </row>
    <row r="40" spans="1:7" ht="15" customHeight="1">
      <c r="A40" s="353"/>
      <c r="B40" s="354" t="s">
        <v>1048</v>
      </c>
      <c r="C40" s="314"/>
      <c r="D40" s="314"/>
      <c r="E40" s="314"/>
      <c r="F40" s="314"/>
      <c r="G40" s="314"/>
    </row>
    <row r="41" spans="1:7" ht="15" customHeight="1">
      <c r="A41" s="353"/>
      <c r="B41" s="354" t="s">
        <v>587</v>
      </c>
      <c r="C41" s="314"/>
      <c r="D41" s="314"/>
      <c r="E41" s="314"/>
      <c r="F41" s="314"/>
      <c r="G41" s="314"/>
    </row>
    <row r="42" spans="1:7" ht="15" customHeight="1">
      <c r="A42" s="353"/>
      <c r="B42" s="354" t="s">
        <v>579</v>
      </c>
      <c r="C42" s="314"/>
      <c r="D42" s="314"/>
      <c r="E42" s="314"/>
      <c r="F42" s="314"/>
      <c r="G42" s="314"/>
    </row>
    <row r="43" spans="1:7" ht="15" customHeight="1">
      <c r="A43" s="353"/>
      <c r="B43" s="354" t="s">
        <v>583</v>
      </c>
      <c r="C43" s="314"/>
      <c r="D43" s="314"/>
      <c r="E43" s="314"/>
      <c r="F43" s="314"/>
      <c r="G43" s="314"/>
    </row>
    <row r="44" spans="1:7" ht="15" customHeight="1">
      <c r="A44" s="353"/>
      <c r="B44" s="354" t="s">
        <v>1067</v>
      </c>
      <c r="C44" s="314"/>
      <c r="D44" s="314"/>
      <c r="E44" s="314"/>
      <c r="F44" s="314"/>
      <c r="G44" s="314"/>
    </row>
    <row r="45" spans="1:7" ht="15" customHeight="1">
      <c r="A45" s="353"/>
      <c r="B45" s="354" t="s">
        <v>1076</v>
      </c>
      <c r="C45" s="314"/>
      <c r="D45" s="314"/>
      <c r="E45" s="314"/>
      <c r="F45" s="314"/>
      <c r="G45" s="314"/>
    </row>
    <row r="46" spans="1:7" ht="15" customHeight="1">
      <c r="A46" s="353"/>
      <c r="B46" s="354" t="s">
        <v>1056</v>
      </c>
      <c r="C46" s="314"/>
      <c r="D46" s="314"/>
      <c r="E46" s="314"/>
      <c r="F46" s="314"/>
      <c r="G46" s="314"/>
    </row>
    <row r="47" spans="1:7" ht="15" customHeight="1">
      <c r="A47" s="353"/>
      <c r="B47" s="354" t="s">
        <v>1068</v>
      </c>
      <c r="C47" s="314"/>
      <c r="D47" s="314"/>
      <c r="E47" s="314"/>
      <c r="F47" s="314"/>
      <c r="G47" s="314"/>
    </row>
    <row r="48" spans="1:7" ht="15" customHeight="1">
      <c r="A48" s="353"/>
      <c r="B48" s="354" t="s">
        <v>1066</v>
      </c>
      <c r="C48" s="314"/>
      <c r="D48" s="314"/>
      <c r="E48" s="314"/>
      <c r="F48" s="314"/>
      <c r="G48" s="314"/>
    </row>
    <row r="49" spans="1:7" ht="15" customHeight="1">
      <c r="A49" s="353"/>
      <c r="B49" s="354" t="s">
        <v>1069</v>
      </c>
      <c r="C49" s="314"/>
      <c r="D49" s="314"/>
      <c r="E49" s="314"/>
      <c r="F49" s="314"/>
      <c r="G49" s="314"/>
    </row>
    <row r="50" spans="1:7" ht="15" customHeight="1">
      <c r="A50" s="353"/>
      <c r="B50" s="354" t="s">
        <v>582</v>
      </c>
      <c r="C50" s="314"/>
      <c r="D50" s="314"/>
      <c r="E50" s="314"/>
      <c r="F50" s="314"/>
      <c r="G50" s="314"/>
    </row>
    <row r="51" spans="1:7" ht="15" customHeight="1">
      <c r="A51" s="353"/>
      <c r="B51" s="354" t="s">
        <v>586</v>
      </c>
      <c r="C51" s="314"/>
      <c r="D51" s="314"/>
      <c r="E51" s="314"/>
      <c r="F51" s="314"/>
      <c r="G51" s="314"/>
    </row>
    <row r="52" spans="1:7" ht="15" customHeight="1">
      <c r="A52" s="353"/>
      <c r="B52" s="354" t="s">
        <v>590</v>
      </c>
      <c r="C52" s="314"/>
      <c r="D52" s="314"/>
      <c r="E52" s="314"/>
      <c r="F52" s="314"/>
      <c r="G52" s="314"/>
    </row>
    <row r="53" spans="1:7" ht="15" customHeight="1">
      <c r="A53" s="353"/>
      <c r="B53" s="354" t="s">
        <v>1083</v>
      </c>
      <c r="C53" s="314"/>
      <c r="D53" s="314"/>
      <c r="E53" s="314"/>
      <c r="F53" s="314"/>
      <c r="G53" s="314"/>
    </row>
    <row r="54" spans="1:7" ht="15" customHeight="1">
      <c r="A54" s="353"/>
      <c r="B54" s="354" t="s">
        <v>855</v>
      </c>
      <c r="C54" s="314"/>
      <c r="D54" s="314"/>
      <c r="E54" s="314"/>
      <c r="F54" s="314"/>
      <c r="G54" s="314"/>
    </row>
    <row r="55" spans="1:7" ht="15" customHeight="1">
      <c r="A55" s="353"/>
      <c r="B55" s="354" t="s">
        <v>1049</v>
      </c>
      <c r="C55" s="314"/>
      <c r="D55" s="314"/>
      <c r="E55" s="314"/>
      <c r="F55" s="314"/>
      <c r="G55" s="314"/>
    </row>
    <row r="56" spans="1:7" ht="15" customHeight="1">
      <c r="A56" s="353"/>
      <c r="B56" s="354" t="s">
        <v>1052</v>
      </c>
      <c r="C56" s="314"/>
      <c r="D56" s="314"/>
      <c r="E56" s="314"/>
      <c r="F56" s="314"/>
      <c r="G56" s="314"/>
    </row>
    <row r="57" spans="1:7" ht="15" customHeight="1">
      <c r="A57" s="353"/>
      <c r="B57" s="354" t="s">
        <v>1061</v>
      </c>
      <c r="C57" s="314"/>
      <c r="D57" s="314"/>
      <c r="E57" s="314"/>
      <c r="F57" s="314"/>
      <c r="G57" s="314"/>
    </row>
    <row r="58" spans="1:7" ht="15" customHeight="1">
      <c r="A58" s="353"/>
      <c r="B58" s="354" t="s">
        <v>1078</v>
      </c>
      <c r="C58" s="314"/>
      <c r="D58" s="314"/>
      <c r="E58" s="314"/>
      <c r="F58" s="314"/>
      <c r="G58" s="314"/>
    </row>
    <row r="59" spans="1:7" ht="15" customHeight="1">
      <c r="A59" s="353"/>
      <c r="B59" s="354" t="s">
        <v>1070</v>
      </c>
      <c r="C59" s="314"/>
      <c r="D59" s="314"/>
      <c r="E59" s="314"/>
      <c r="F59" s="314"/>
      <c r="G59" s="314"/>
    </row>
    <row r="60" spans="1:7" ht="15" customHeight="1">
      <c r="A60" s="353"/>
      <c r="B60" s="354" t="s">
        <v>810</v>
      </c>
      <c r="C60" s="314"/>
      <c r="D60" s="314"/>
      <c r="E60" s="314"/>
      <c r="F60" s="314"/>
      <c r="G60" s="314"/>
    </row>
    <row r="61" spans="1:7" ht="15" customHeight="1">
      <c r="A61" s="353"/>
      <c r="B61" s="354" t="s">
        <v>1071</v>
      </c>
      <c r="C61" s="314"/>
      <c r="D61" s="314"/>
      <c r="E61" s="314"/>
      <c r="F61" s="314"/>
      <c r="G61" s="314"/>
    </row>
    <row r="62" spans="1:7" ht="15" customHeight="1">
      <c r="A62" s="353"/>
      <c r="B62" s="354" t="s">
        <v>809</v>
      </c>
      <c r="C62" s="314"/>
      <c r="D62" s="314"/>
      <c r="E62" s="314"/>
      <c r="F62" s="314"/>
      <c r="G62" s="314"/>
    </row>
    <row r="63" spans="1:7" ht="15" customHeight="1">
      <c r="A63" s="353"/>
      <c r="B63" s="354" t="s">
        <v>1086</v>
      </c>
      <c r="C63" s="314"/>
      <c r="D63" s="314"/>
      <c r="E63" s="314"/>
      <c r="F63" s="314"/>
      <c r="G63" s="314"/>
    </row>
    <row r="64" spans="1:7" ht="25.5">
      <c r="A64" s="353"/>
      <c r="B64" s="354" t="s">
        <v>1064</v>
      </c>
      <c r="C64" s="314"/>
      <c r="D64" s="314"/>
      <c r="E64" s="314"/>
      <c r="F64" s="314"/>
      <c r="G64" s="314"/>
    </row>
    <row r="65" spans="1:7" ht="15" customHeight="1">
      <c r="A65" s="353"/>
      <c r="B65" s="354" t="s">
        <v>1050</v>
      </c>
      <c r="C65" s="314"/>
      <c r="D65" s="314"/>
      <c r="E65" s="314"/>
      <c r="F65" s="314"/>
      <c r="G65" s="314"/>
    </row>
    <row r="66" spans="1:7" ht="15" customHeight="1">
      <c r="A66" s="353"/>
      <c r="B66" s="354" t="s">
        <v>1094</v>
      </c>
      <c r="C66" s="314"/>
      <c r="D66" s="314"/>
      <c r="E66" s="314"/>
      <c r="F66" s="314"/>
      <c r="G66" s="314"/>
    </row>
    <row r="67" spans="1:7" ht="15" customHeight="1">
      <c r="A67" s="353"/>
      <c r="B67" s="354" t="s">
        <v>1080</v>
      </c>
      <c r="C67" s="314"/>
      <c r="D67" s="314"/>
      <c r="E67" s="314"/>
      <c r="F67" s="314"/>
      <c r="G67" s="314"/>
    </row>
    <row r="68" spans="1:7" ht="15" customHeight="1">
      <c r="A68" s="353"/>
      <c r="B68" s="354" t="s">
        <v>1081</v>
      </c>
      <c r="C68" s="314"/>
      <c r="D68" s="314"/>
      <c r="E68" s="314"/>
      <c r="F68" s="314"/>
      <c r="G68" s="314"/>
    </row>
    <row r="69" spans="1:7" ht="15" customHeight="1">
      <c r="A69" s="353"/>
      <c r="B69" s="354" t="s">
        <v>1051</v>
      </c>
      <c r="C69" s="314"/>
      <c r="D69" s="314"/>
      <c r="E69" s="314"/>
      <c r="F69" s="314"/>
      <c r="G69" s="314"/>
    </row>
    <row r="70" spans="1:7" ht="15" customHeight="1">
      <c r="A70" s="353"/>
      <c r="B70" s="354" t="s">
        <v>909</v>
      </c>
      <c r="C70" s="314"/>
      <c r="D70" s="314"/>
      <c r="E70" s="314"/>
      <c r="F70" s="314"/>
      <c r="G70" s="314"/>
    </row>
    <row r="71" spans="1:7" ht="15" customHeight="1">
      <c r="A71" s="353"/>
      <c r="B71" s="354" t="s">
        <v>591</v>
      </c>
      <c r="C71" s="314"/>
      <c r="D71" s="314"/>
      <c r="E71" s="314"/>
      <c r="F71" s="314"/>
      <c r="G71" s="314"/>
    </row>
    <row r="72" spans="1:7" ht="15" customHeight="1">
      <c r="A72" s="353"/>
      <c r="B72" s="354" t="s">
        <v>1062</v>
      </c>
      <c r="C72" s="314"/>
      <c r="D72" s="314"/>
      <c r="E72" s="314"/>
      <c r="F72" s="314"/>
      <c r="G72" s="314"/>
    </row>
    <row r="73" spans="1:7" ht="15" customHeight="1">
      <c r="A73" s="353"/>
      <c r="B73" s="354" t="s">
        <v>580</v>
      </c>
      <c r="C73" s="314"/>
      <c r="D73" s="314"/>
      <c r="E73" s="314"/>
      <c r="F73" s="314"/>
      <c r="G73" s="314"/>
    </row>
    <row r="74" spans="1:7" ht="15" customHeight="1">
      <c r="A74" s="353"/>
      <c r="B74" s="354" t="s">
        <v>1082</v>
      </c>
      <c r="C74" s="314"/>
      <c r="D74" s="314"/>
      <c r="E74" s="314"/>
      <c r="F74" s="314"/>
      <c r="G74" s="314"/>
    </row>
    <row r="75" spans="1:7" ht="15" customHeight="1">
      <c r="A75" s="353"/>
      <c r="B75" s="354" t="s">
        <v>1060</v>
      </c>
      <c r="C75" s="314"/>
      <c r="D75" s="314"/>
      <c r="E75" s="314"/>
      <c r="F75" s="314"/>
      <c r="G75" s="314"/>
    </row>
    <row r="76" spans="1:7" ht="15" customHeight="1">
      <c r="A76" s="353"/>
      <c r="B76" s="354" t="s">
        <v>1091</v>
      </c>
      <c r="C76" s="314"/>
      <c r="D76" s="314"/>
      <c r="E76" s="314"/>
      <c r="F76" s="314"/>
      <c r="G76" s="314"/>
    </row>
    <row r="77" spans="1:7" ht="15" customHeight="1">
      <c r="A77" s="353"/>
      <c r="B77" s="354" t="s">
        <v>1079</v>
      </c>
      <c r="C77" s="314"/>
      <c r="D77" s="314"/>
      <c r="E77" s="314"/>
      <c r="F77" s="314"/>
      <c r="G77" s="314"/>
    </row>
    <row r="78" spans="1:7" ht="15" customHeight="1">
      <c r="A78" s="353"/>
      <c r="B78" s="354" t="s">
        <v>1089</v>
      </c>
      <c r="C78" s="314"/>
      <c r="D78" s="314"/>
      <c r="E78" s="314"/>
      <c r="F78" s="314"/>
      <c r="G78" s="314"/>
    </row>
    <row r="79" spans="1:7" ht="15" customHeight="1">
      <c r="A79" s="353"/>
      <c r="B79" s="354" t="s">
        <v>1097</v>
      </c>
      <c r="C79" s="314"/>
      <c r="D79" s="314"/>
      <c r="E79" s="314"/>
      <c r="F79" s="314"/>
      <c r="G79" s="314"/>
    </row>
    <row r="80" spans="1:7" ht="15" customHeight="1">
      <c r="A80" s="353"/>
      <c r="B80" s="354" t="s">
        <v>1084</v>
      </c>
      <c r="C80" s="314"/>
      <c r="D80" s="314"/>
      <c r="E80" s="314"/>
      <c r="F80" s="314"/>
      <c r="G80" s="314"/>
    </row>
    <row r="81" spans="1:7" ht="15" customHeight="1">
      <c r="A81" s="353"/>
      <c r="B81" s="354" t="s">
        <v>1059</v>
      </c>
      <c r="C81" s="314"/>
      <c r="D81" s="314"/>
      <c r="E81" s="314"/>
      <c r="F81" s="314"/>
      <c r="G81" s="314"/>
    </row>
    <row r="82" spans="1:7" ht="15" customHeight="1">
      <c r="A82" s="353"/>
      <c r="B82" s="354" t="s">
        <v>1055</v>
      </c>
      <c r="C82" s="314"/>
      <c r="D82" s="314"/>
      <c r="E82" s="314"/>
      <c r="F82" s="314"/>
      <c r="G82" s="314"/>
    </row>
    <row r="83" spans="1:7" ht="18" customHeight="1">
      <c r="A83" s="85"/>
      <c r="C83" s="65"/>
      <c r="D83" s="65"/>
      <c r="E83" s="65"/>
      <c r="F83" s="65"/>
      <c r="G83" s="65"/>
    </row>
    <row r="84" spans="3:7" ht="18" customHeight="1">
      <c r="C84" s="65"/>
      <c r="D84" s="65"/>
      <c r="E84" s="65"/>
      <c r="F84" s="65"/>
      <c r="G84" s="65"/>
    </row>
    <row r="85" spans="3:7" ht="18" customHeight="1">
      <c r="C85" s="65"/>
      <c r="D85" s="65"/>
      <c r="E85" s="65"/>
      <c r="F85" s="65"/>
      <c r="G85" s="65"/>
    </row>
    <row r="86" spans="1:7" ht="14.25" customHeight="1">
      <c r="A86" s="41"/>
      <c r="B86" s="95"/>
      <c r="C86" s="65"/>
      <c r="D86" s="65"/>
      <c r="E86" s="65"/>
      <c r="F86" s="65"/>
      <c r="G86" s="65"/>
    </row>
  </sheetData>
  <printOptions horizontalCentered="1"/>
  <pageMargins left="0.3937007874015748" right="0.3937007874015748" top="0.7874015748031497" bottom="0.3937007874015748" header="0.6299212598425197" footer="0"/>
  <pageSetup horizontalDpi="600" verticalDpi="600" orientation="portrait" paperSize="9" scale="85" r:id="rId2"/>
  <headerFooter alignWithMargins="0">
    <oddHeader>&amp;C&amp;"Times New Roman CE,Normál"6. sz. kimutatás - &amp;P. oldal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showGridLines="0" workbookViewId="0" topLeftCell="A8">
      <selection activeCell="B18" sqref="B18"/>
    </sheetView>
  </sheetViews>
  <sheetFormatPr defaultColWidth="9.00390625" defaultRowHeight="12.75"/>
  <cols>
    <col min="1" max="1" width="6.125" style="103" customWidth="1"/>
    <col min="2" max="2" width="50.875" style="102" customWidth="1"/>
    <col min="3" max="3" width="10.00390625" style="103" customWidth="1"/>
    <col min="4" max="4" width="10.625" style="103" customWidth="1"/>
    <col min="5" max="5" width="8.00390625" style="103" customWidth="1"/>
    <col min="6" max="6" width="8.25390625" style="103" customWidth="1"/>
    <col min="7" max="7" width="10.25390625" style="103" customWidth="1"/>
    <col min="8" max="16384" width="9.25390625" style="103" customWidth="1"/>
  </cols>
  <sheetData>
    <row r="1" spans="1:7" ht="12.75">
      <c r="A1" s="103" t="s">
        <v>811</v>
      </c>
      <c r="G1" s="104" t="s">
        <v>958</v>
      </c>
    </row>
    <row r="2" ht="7.5" customHeight="1">
      <c r="G2" s="104"/>
    </row>
    <row r="3" ht="11.25" customHeight="1">
      <c r="G3" s="104"/>
    </row>
    <row r="4" ht="12.75">
      <c r="G4" s="104"/>
    </row>
    <row r="8" ht="13.5" thickBot="1">
      <c r="G8" s="104" t="s">
        <v>609</v>
      </c>
    </row>
    <row r="9" spans="1:7" ht="69" customHeight="1" thickBot="1">
      <c r="A9" s="97" t="s">
        <v>960</v>
      </c>
      <c r="B9" s="97" t="s">
        <v>952</v>
      </c>
      <c r="C9" s="97" t="s">
        <v>334</v>
      </c>
      <c r="D9" s="97" t="s">
        <v>335</v>
      </c>
      <c r="E9" s="97" t="s">
        <v>414</v>
      </c>
      <c r="F9" s="97" t="s">
        <v>901</v>
      </c>
      <c r="G9" s="97" t="s">
        <v>979</v>
      </c>
    </row>
    <row r="10" spans="1:7" ht="14.25" customHeight="1">
      <c r="A10" s="105" t="s">
        <v>902</v>
      </c>
      <c r="B10" s="105" t="s">
        <v>903</v>
      </c>
      <c r="C10" s="105" t="s">
        <v>904</v>
      </c>
      <c r="D10" s="105" t="s">
        <v>905</v>
      </c>
      <c r="E10" s="105" t="s">
        <v>906</v>
      </c>
      <c r="F10" s="105" t="s">
        <v>907</v>
      </c>
      <c r="G10" s="105" t="s">
        <v>908</v>
      </c>
    </row>
    <row r="11" spans="1:7" s="102" customFormat="1" ht="12.75" customHeight="1">
      <c r="A11" s="106"/>
      <c r="B11" s="106"/>
      <c r="C11" s="106"/>
      <c r="D11" s="106"/>
      <c r="E11" s="106"/>
      <c r="F11" s="106"/>
      <c r="G11" s="106"/>
    </row>
    <row r="12" spans="1:7" s="106" customFormat="1" ht="14.25" customHeight="1">
      <c r="A12" s="112" t="s">
        <v>610</v>
      </c>
      <c r="B12" s="281" t="s">
        <v>41</v>
      </c>
      <c r="C12" s="193"/>
      <c r="D12" s="193"/>
      <c r="E12" s="193"/>
      <c r="F12" s="107" t="e">
        <f aca="true" t="shared" si="0" ref="F12:F37">E12/D12*100</f>
        <v>#DIV/0!</v>
      </c>
      <c r="G12" s="194"/>
    </row>
    <row r="13" spans="1:7" s="106" customFormat="1" ht="16.5" customHeight="1">
      <c r="A13" s="112" t="s">
        <v>611</v>
      </c>
      <c r="B13" s="281" t="s">
        <v>415</v>
      </c>
      <c r="C13" s="193"/>
      <c r="D13" s="193"/>
      <c r="E13" s="193"/>
      <c r="F13" s="107" t="e">
        <f t="shared" si="0"/>
        <v>#DIV/0!</v>
      </c>
      <c r="G13" s="194"/>
    </row>
    <row r="14" spans="1:7" s="106" customFormat="1" ht="16.5" customHeight="1">
      <c r="A14" s="112" t="s">
        <v>612</v>
      </c>
      <c r="B14" s="281" t="s">
        <v>1007</v>
      </c>
      <c r="C14" s="193"/>
      <c r="D14" s="193"/>
      <c r="E14" s="193"/>
      <c r="F14" s="107" t="e">
        <f t="shared" si="0"/>
        <v>#DIV/0!</v>
      </c>
      <c r="G14" s="194"/>
    </row>
    <row r="15" spans="1:7" s="106" customFormat="1" ht="14.25" customHeight="1">
      <c r="A15" s="112" t="s">
        <v>613</v>
      </c>
      <c r="B15" s="281" t="s">
        <v>416</v>
      </c>
      <c r="C15" s="193"/>
      <c r="D15" s="193"/>
      <c r="E15" s="193"/>
      <c r="F15" s="107" t="e">
        <f t="shared" si="0"/>
        <v>#DIV/0!</v>
      </c>
      <c r="G15" s="194"/>
    </row>
    <row r="16" spans="1:7" s="106" customFormat="1" ht="25.5">
      <c r="A16" s="112" t="s">
        <v>614</v>
      </c>
      <c r="B16" s="281" t="s">
        <v>417</v>
      </c>
      <c r="C16" s="193"/>
      <c r="D16" s="193"/>
      <c r="E16" s="193"/>
      <c r="F16" s="107" t="e">
        <f t="shared" si="0"/>
        <v>#DIV/0!</v>
      </c>
      <c r="G16" s="194"/>
    </row>
    <row r="17" spans="1:7" s="106" customFormat="1" ht="15" customHeight="1">
      <c r="A17" s="112" t="s">
        <v>615</v>
      </c>
      <c r="B17" s="281" t="s">
        <v>732</v>
      </c>
      <c r="C17" s="193"/>
      <c r="D17" s="193"/>
      <c r="E17" s="193"/>
      <c r="F17" s="107" t="e">
        <f t="shared" si="0"/>
        <v>#DIV/0!</v>
      </c>
      <c r="G17" s="194"/>
    </row>
    <row r="18" spans="1:7" s="106" customFormat="1" ht="16.5" customHeight="1">
      <c r="A18" s="112" t="s">
        <v>616</v>
      </c>
      <c r="B18" s="281" t="s">
        <v>1009</v>
      </c>
      <c r="C18" s="193"/>
      <c r="D18" s="193"/>
      <c r="E18" s="193"/>
      <c r="F18" s="107" t="e">
        <f t="shared" si="0"/>
        <v>#DIV/0!</v>
      </c>
      <c r="G18" s="194"/>
    </row>
    <row r="19" spans="1:7" s="106" customFormat="1" ht="16.5" customHeight="1">
      <c r="A19" s="112" t="s">
        <v>617</v>
      </c>
      <c r="B19" s="281" t="s">
        <v>731</v>
      </c>
      <c r="C19" s="193"/>
      <c r="D19" s="193"/>
      <c r="E19" s="193"/>
      <c r="F19" s="107" t="e">
        <f t="shared" si="0"/>
        <v>#DIV/0!</v>
      </c>
      <c r="G19" s="194"/>
    </row>
    <row r="20" spans="1:7" s="106" customFormat="1" ht="16.5" customHeight="1">
      <c r="A20" s="112" t="s">
        <v>624</v>
      </c>
      <c r="B20" s="281" t="s">
        <v>1000</v>
      </c>
      <c r="C20" s="193"/>
      <c r="D20" s="193"/>
      <c r="E20" s="193"/>
      <c r="F20" s="107" t="e">
        <f t="shared" si="0"/>
        <v>#DIV/0!</v>
      </c>
      <c r="G20" s="194"/>
    </row>
    <row r="21" spans="1:7" s="106" customFormat="1" ht="16.5" customHeight="1">
      <c r="A21" s="112" t="s">
        <v>625</v>
      </c>
      <c r="B21" s="281" t="s">
        <v>418</v>
      </c>
      <c r="C21" s="193"/>
      <c r="D21" s="193"/>
      <c r="E21" s="193"/>
      <c r="F21" s="107" t="e">
        <f t="shared" si="0"/>
        <v>#DIV/0!</v>
      </c>
      <c r="G21" s="194"/>
    </row>
    <row r="22" spans="1:7" s="106" customFormat="1" ht="16.5" customHeight="1">
      <c r="A22" s="112" t="s">
        <v>626</v>
      </c>
      <c r="B22" s="281" t="s">
        <v>1001</v>
      </c>
      <c r="C22" s="193"/>
      <c r="D22" s="193"/>
      <c r="E22" s="193"/>
      <c r="F22" s="107" t="e">
        <f t="shared" si="0"/>
        <v>#DIV/0!</v>
      </c>
      <c r="G22" s="194"/>
    </row>
    <row r="23" spans="1:7" s="106" customFormat="1" ht="16.5" customHeight="1">
      <c r="A23" s="112" t="s">
        <v>628</v>
      </c>
      <c r="B23" s="281" t="s">
        <v>1002</v>
      </c>
      <c r="C23" s="193"/>
      <c r="D23" s="193"/>
      <c r="E23" s="193"/>
      <c r="F23" s="107" t="e">
        <f t="shared" si="0"/>
        <v>#DIV/0!</v>
      </c>
      <c r="G23" s="194"/>
    </row>
    <row r="24" spans="1:7" s="106" customFormat="1" ht="16.5" customHeight="1">
      <c r="A24" s="112" t="s">
        <v>629</v>
      </c>
      <c r="B24" s="281" t="s">
        <v>1003</v>
      </c>
      <c r="C24" s="193"/>
      <c r="D24" s="193"/>
      <c r="E24" s="193"/>
      <c r="F24" s="107" t="e">
        <f t="shared" si="0"/>
        <v>#DIV/0!</v>
      </c>
      <c r="G24" s="194"/>
    </row>
    <row r="25" spans="1:7" s="106" customFormat="1" ht="16.5" customHeight="1">
      <c r="A25" s="112" t="s">
        <v>630</v>
      </c>
      <c r="B25" s="281" t="s">
        <v>1004</v>
      </c>
      <c r="C25" s="193"/>
      <c r="D25" s="193"/>
      <c r="E25" s="193"/>
      <c r="F25" s="107" t="e">
        <f t="shared" si="0"/>
        <v>#DIV/0!</v>
      </c>
      <c r="G25" s="194"/>
    </row>
    <row r="26" spans="1:7" s="106" customFormat="1" ht="16.5" customHeight="1">
      <c r="A26" s="112" t="s">
        <v>631</v>
      </c>
      <c r="B26" s="281" t="s">
        <v>1005</v>
      </c>
      <c r="C26" s="193"/>
      <c r="D26" s="193"/>
      <c r="E26" s="193"/>
      <c r="F26" s="107" t="e">
        <f t="shared" si="0"/>
        <v>#DIV/0!</v>
      </c>
      <c r="G26" s="194"/>
    </row>
    <row r="27" spans="1:7" s="106" customFormat="1" ht="16.5" customHeight="1">
      <c r="A27" s="112" t="s">
        <v>632</v>
      </c>
      <c r="B27" s="281" t="s">
        <v>733</v>
      </c>
      <c r="C27" s="193"/>
      <c r="D27" s="193"/>
      <c r="E27" s="193"/>
      <c r="F27" s="107" t="e">
        <f t="shared" si="0"/>
        <v>#DIV/0!</v>
      </c>
      <c r="G27" s="194"/>
    </row>
    <row r="28" spans="1:7" s="106" customFormat="1" ht="16.5" customHeight="1">
      <c r="A28" s="112" t="s">
        <v>633</v>
      </c>
      <c r="B28" s="281" t="s">
        <v>813</v>
      </c>
      <c r="C28" s="193"/>
      <c r="D28" s="193"/>
      <c r="E28" s="193"/>
      <c r="F28" s="107" t="e">
        <f t="shared" si="0"/>
        <v>#DIV/0!</v>
      </c>
      <c r="G28" s="194"/>
    </row>
    <row r="29" spans="1:7" s="106" customFormat="1" ht="16.5" customHeight="1">
      <c r="A29" s="112" t="s">
        <v>634</v>
      </c>
      <c r="B29" s="281" t="s">
        <v>953</v>
      </c>
      <c r="C29" s="193"/>
      <c r="D29" s="193"/>
      <c r="E29" s="193"/>
      <c r="F29" s="107" t="e">
        <f t="shared" si="0"/>
        <v>#DIV/0!</v>
      </c>
      <c r="G29" s="194"/>
    </row>
    <row r="30" spans="1:7" s="106" customFormat="1" ht="16.5" customHeight="1">
      <c r="A30" s="112" t="s">
        <v>911</v>
      </c>
      <c r="B30" s="281" t="s">
        <v>1010</v>
      </c>
      <c r="C30" s="193"/>
      <c r="D30" s="193"/>
      <c r="E30" s="193"/>
      <c r="F30" s="107" t="e">
        <f t="shared" si="0"/>
        <v>#DIV/0!</v>
      </c>
      <c r="G30" s="194"/>
    </row>
    <row r="31" spans="1:7" s="106" customFormat="1" ht="16.5" customHeight="1">
      <c r="A31" s="112" t="s">
        <v>912</v>
      </c>
      <c r="B31" s="281" t="s">
        <v>1011</v>
      </c>
      <c r="C31" s="193"/>
      <c r="D31" s="193"/>
      <c r="E31" s="193"/>
      <c r="F31" s="107" t="e">
        <f t="shared" si="0"/>
        <v>#DIV/0!</v>
      </c>
      <c r="G31" s="194"/>
    </row>
    <row r="32" spans="1:7" s="106" customFormat="1" ht="16.5" customHeight="1">
      <c r="A32" s="112" t="s">
        <v>913</v>
      </c>
      <c r="B32" s="281" t="s">
        <v>419</v>
      </c>
      <c r="C32" s="193"/>
      <c r="D32" s="193"/>
      <c r="E32" s="193"/>
      <c r="F32" s="107" t="e">
        <f t="shared" si="0"/>
        <v>#DIV/0!</v>
      </c>
      <c r="G32" s="194"/>
    </row>
    <row r="33" spans="1:7" s="106" customFormat="1" ht="15.75" customHeight="1">
      <c r="A33" s="112" t="s">
        <v>914</v>
      </c>
      <c r="B33" s="281" t="s">
        <v>998</v>
      </c>
      <c r="C33" s="193"/>
      <c r="D33" s="193"/>
      <c r="E33" s="193"/>
      <c r="F33" s="107" t="e">
        <f t="shared" si="0"/>
        <v>#DIV/0!</v>
      </c>
      <c r="G33" s="194"/>
    </row>
    <row r="34" spans="1:7" s="106" customFormat="1" ht="15" customHeight="1">
      <c r="A34" s="112" t="s">
        <v>915</v>
      </c>
      <c r="B34" s="281" t="s">
        <v>999</v>
      </c>
      <c r="C34" s="193"/>
      <c r="D34" s="193"/>
      <c r="E34" s="193"/>
      <c r="F34" s="107" t="e">
        <f t="shared" si="0"/>
        <v>#DIV/0!</v>
      </c>
      <c r="G34" s="194"/>
    </row>
    <row r="35" spans="1:7" s="106" customFormat="1" ht="15.75" customHeight="1">
      <c r="A35" s="112" t="s">
        <v>916</v>
      </c>
      <c r="B35" s="281" t="s">
        <v>1013</v>
      </c>
      <c r="C35" s="193"/>
      <c r="D35" s="193"/>
      <c r="E35" s="193"/>
      <c r="F35" s="107" t="e">
        <f t="shared" si="0"/>
        <v>#DIV/0!</v>
      </c>
      <c r="G35" s="194"/>
    </row>
    <row r="36" spans="1:7" s="106" customFormat="1" ht="15.75" customHeight="1">
      <c r="A36" s="112" t="s">
        <v>917</v>
      </c>
      <c r="B36" s="281" t="s">
        <v>420</v>
      </c>
      <c r="C36" s="193"/>
      <c r="D36" s="193"/>
      <c r="E36" s="193"/>
      <c r="F36" s="107" t="e">
        <f t="shared" si="0"/>
        <v>#DIV/0!</v>
      </c>
      <c r="G36" s="194"/>
    </row>
    <row r="37" spans="1:7" s="106" customFormat="1" ht="20.25" customHeight="1">
      <c r="A37" s="112" t="s">
        <v>918</v>
      </c>
      <c r="B37" s="281" t="s">
        <v>172</v>
      </c>
      <c r="C37" s="193"/>
      <c r="D37" s="193"/>
      <c r="E37" s="193"/>
      <c r="F37" s="107" t="e">
        <f t="shared" si="0"/>
        <v>#DIV/0!</v>
      </c>
      <c r="G37" s="194"/>
    </row>
    <row r="38" spans="1:7" s="102" customFormat="1" ht="12.75" customHeight="1" thickBot="1">
      <c r="A38" s="103"/>
      <c r="C38" s="108"/>
      <c r="D38" s="108"/>
      <c r="E38" s="108"/>
      <c r="F38" s="107"/>
      <c r="G38" s="108"/>
    </row>
    <row r="39" spans="1:7" s="102" customFormat="1" ht="16.5" customHeight="1" thickBot="1">
      <c r="A39" s="109"/>
      <c r="B39" s="144" t="s">
        <v>978</v>
      </c>
      <c r="C39" s="110">
        <f>SUM(C12:C38)</f>
        <v>0</v>
      </c>
      <c r="D39" s="110">
        <f>SUM(D12:D38)</f>
        <v>0</v>
      </c>
      <c r="E39" s="110">
        <f>SUM(E12:E38)</f>
        <v>0</v>
      </c>
      <c r="F39" s="111" t="e">
        <f>E39/D39*100</f>
        <v>#DIV/0!</v>
      </c>
      <c r="G39" s="110">
        <f>SUM(G12:G37)</f>
        <v>0</v>
      </c>
    </row>
    <row r="40" spans="1:7" s="102" customFormat="1" ht="16.5" customHeight="1">
      <c r="A40" s="103"/>
      <c r="C40" s="103"/>
      <c r="D40" s="103"/>
      <c r="E40" s="103"/>
      <c r="F40" s="103"/>
      <c r="G40" s="108"/>
    </row>
    <row r="42" ht="30" customHeight="1"/>
  </sheetData>
  <printOptions horizontalCentered="1"/>
  <pageMargins left="0.3937007874015748" right="0.3937007874015748" top="0.7874015748031497" bottom="0.7874015748031497" header="0.2362204724409449" footer="0"/>
  <pageSetup horizontalDpi="600" verticalDpi="600" orientation="portrait" paperSize="9" scale="9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8"/>
  <sheetViews>
    <sheetView showGridLines="0" workbookViewId="0" topLeftCell="A1">
      <selection activeCell="F26" sqref="F26"/>
    </sheetView>
  </sheetViews>
  <sheetFormatPr defaultColWidth="9.00390625" defaultRowHeight="12.75"/>
  <cols>
    <col min="1" max="1" width="4.25390625" style="3" customWidth="1"/>
    <col min="2" max="2" width="31.875" style="3" customWidth="1"/>
    <col min="3" max="3" width="10.375" style="3" customWidth="1"/>
    <col min="4" max="4" width="14.125" style="3" customWidth="1"/>
    <col min="5" max="5" width="9.875" style="3" customWidth="1"/>
    <col min="6" max="6" width="13.375" style="3" customWidth="1"/>
    <col min="7" max="7" width="8.875" style="3" customWidth="1"/>
    <col min="8" max="8" width="15.25390625" style="3" customWidth="1"/>
    <col min="9" max="9" width="8.75390625" style="3" customWidth="1"/>
    <col min="10" max="10" width="15.875" style="3" customWidth="1"/>
    <col min="11" max="11" width="10.625" style="3" customWidth="1"/>
    <col min="12" max="12" width="23.625" style="3" customWidth="1"/>
    <col min="13" max="16384" width="9.25390625" style="3" customWidth="1"/>
  </cols>
  <sheetData>
    <row r="1" spans="1:12" s="1" customFormat="1" ht="12.75">
      <c r="A1" s="3" t="s">
        <v>811</v>
      </c>
      <c r="L1" s="39" t="s">
        <v>495</v>
      </c>
    </row>
    <row r="2" s="1" customFormat="1" ht="18.75" customHeight="1">
      <c r="L2" s="2"/>
    </row>
    <row r="3" spans="1:12" s="1" customFormat="1" ht="18.75">
      <c r="A3" s="386" t="s">
        <v>981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</row>
    <row r="4" ht="13.5" thickBot="1">
      <c r="L4" s="39" t="s">
        <v>609</v>
      </c>
    </row>
    <row r="5" spans="1:12" s="21" customFormat="1" ht="36" customHeight="1" thickBot="1">
      <c r="A5" s="390" t="s">
        <v>1101</v>
      </c>
      <c r="B5" s="376" t="s">
        <v>956</v>
      </c>
      <c r="C5" s="387" t="s">
        <v>1016</v>
      </c>
      <c r="D5" s="388"/>
      <c r="E5" s="387" t="s">
        <v>1117</v>
      </c>
      <c r="F5" s="389"/>
      <c r="G5" s="387" t="s">
        <v>1116</v>
      </c>
      <c r="H5" s="389"/>
      <c r="I5" s="361" t="s">
        <v>1115</v>
      </c>
      <c r="J5" s="361" t="s">
        <v>1114</v>
      </c>
      <c r="K5" s="361" t="s">
        <v>1118</v>
      </c>
      <c r="L5" s="361" t="s">
        <v>957</v>
      </c>
    </row>
    <row r="6" spans="1:12" s="21" customFormat="1" ht="33" customHeight="1" thickBot="1">
      <c r="A6" s="391"/>
      <c r="B6" s="377"/>
      <c r="C6" s="98" t="s">
        <v>1017</v>
      </c>
      <c r="D6" s="98" t="s">
        <v>1112</v>
      </c>
      <c r="E6" s="98" t="s">
        <v>1017</v>
      </c>
      <c r="F6" s="98" t="s">
        <v>1113</v>
      </c>
      <c r="G6" s="98" t="s">
        <v>1017</v>
      </c>
      <c r="H6" s="98" t="s">
        <v>1112</v>
      </c>
      <c r="I6" s="362"/>
      <c r="J6" s="362"/>
      <c r="K6" s="362"/>
      <c r="L6" s="362"/>
    </row>
    <row r="7" ht="6" customHeight="1">
      <c r="L7" s="6"/>
    </row>
    <row r="8" spans="1:12" s="14" customFormat="1" ht="17.25" customHeight="1">
      <c r="A8" s="46" t="s">
        <v>610</v>
      </c>
      <c r="B8" s="64" t="s">
        <v>849</v>
      </c>
      <c r="C8" s="65">
        <v>1338830</v>
      </c>
      <c r="D8" s="65"/>
      <c r="E8" s="65">
        <v>500</v>
      </c>
      <c r="F8" s="65"/>
      <c r="G8" s="66">
        <f>E8/C8*100</f>
        <v>0.037346040946199296</v>
      </c>
      <c r="H8" s="67"/>
      <c r="I8" s="65"/>
      <c r="J8" s="65"/>
      <c r="K8" s="66"/>
      <c r="L8" s="68"/>
    </row>
    <row r="9" spans="1:12" s="14" customFormat="1" ht="17.25" customHeight="1">
      <c r="A9" s="46" t="s">
        <v>611</v>
      </c>
      <c r="B9" s="64" t="s">
        <v>1022</v>
      </c>
      <c r="C9" s="65">
        <v>140000</v>
      </c>
      <c r="D9" s="65"/>
      <c r="E9" s="65">
        <v>700</v>
      </c>
      <c r="F9" s="65"/>
      <c r="G9" s="66">
        <f aca="true" t="shared" si="0" ref="G9:G33">E9/C9*100</f>
        <v>0.5</v>
      </c>
      <c r="H9" s="67"/>
      <c r="I9" s="65"/>
      <c r="J9" s="65"/>
      <c r="K9" s="67"/>
      <c r="L9" s="68"/>
    </row>
    <row r="10" spans="1:12" s="14" customFormat="1" ht="17.25" customHeight="1">
      <c r="A10" s="46" t="s">
        <v>612</v>
      </c>
      <c r="B10" s="64" t="s">
        <v>862</v>
      </c>
      <c r="C10" s="65">
        <v>1048600</v>
      </c>
      <c r="D10" s="65"/>
      <c r="E10" s="65">
        <v>7553</v>
      </c>
      <c r="F10" s="65"/>
      <c r="G10" s="66">
        <f t="shared" si="0"/>
        <v>0.7202937249666221</v>
      </c>
      <c r="H10" s="67"/>
      <c r="I10" s="65">
        <v>7553</v>
      </c>
      <c r="J10" s="65"/>
      <c r="K10" s="67"/>
      <c r="L10" s="68"/>
    </row>
    <row r="11" spans="1:12" s="14" customFormat="1" ht="17.25" customHeight="1">
      <c r="A11" s="46" t="s">
        <v>613</v>
      </c>
      <c r="B11" s="64" t="s">
        <v>1021</v>
      </c>
      <c r="C11" s="65">
        <v>1004702</v>
      </c>
      <c r="D11" s="65"/>
      <c r="E11" s="65">
        <v>7320</v>
      </c>
      <c r="F11" s="65"/>
      <c r="G11" s="66">
        <f t="shared" si="0"/>
        <v>0.7285742439051579</v>
      </c>
      <c r="H11" s="67"/>
      <c r="I11" s="65"/>
      <c r="J11" s="65"/>
      <c r="K11" s="66"/>
      <c r="L11" s="68"/>
    </row>
    <row r="12" spans="1:12" s="14" customFormat="1" ht="17.25" customHeight="1">
      <c r="A12" s="46" t="s">
        <v>614</v>
      </c>
      <c r="B12" s="64" t="s">
        <v>863</v>
      </c>
      <c r="C12" s="65">
        <v>804000</v>
      </c>
      <c r="D12" s="65"/>
      <c r="E12" s="65">
        <v>20200</v>
      </c>
      <c r="F12" s="65"/>
      <c r="G12" s="66">
        <f t="shared" si="0"/>
        <v>2.512437810945274</v>
      </c>
      <c r="H12" s="67"/>
      <c r="I12" s="65">
        <v>20200</v>
      </c>
      <c r="J12" s="65">
        <v>533</v>
      </c>
      <c r="K12" s="67">
        <v>2.64</v>
      </c>
      <c r="L12" s="68"/>
    </row>
    <row r="13" spans="1:12" s="14" customFormat="1" ht="17.25" customHeight="1">
      <c r="A13" s="46" t="s">
        <v>615</v>
      </c>
      <c r="B13" s="64" t="s">
        <v>1018</v>
      </c>
      <c r="C13" s="65">
        <v>193360</v>
      </c>
      <c r="D13" s="65"/>
      <c r="E13" s="65">
        <v>21220</v>
      </c>
      <c r="F13" s="65"/>
      <c r="G13" s="66">
        <f t="shared" si="0"/>
        <v>10.974348365742657</v>
      </c>
      <c r="H13" s="67"/>
      <c r="I13" s="65">
        <v>22511</v>
      </c>
      <c r="J13" s="65"/>
      <c r="K13" s="67"/>
      <c r="L13" s="68"/>
    </row>
    <row r="14" spans="1:12" s="14" customFormat="1" ht="17.25" customHeight="1">
      <c r="A14" s="46" t="s">
        <v>616</v>
      </c>
      <c r="B14" s="64" t="s">
        <v>1019</v>
      </c>
      <c r="C14" s="65">
        <v>274000</v>
      </c>
      <c r="D14" s="65"/>
      <c r="E14" s="65">
        <v>32000</v>
      </c>
      <c r="F14" s="65"/>
      <c r="G14" s="66">
        <f t="shared" si="0"/>
        <v>11.678832116788321</v>
      </c>
      <c r="H14" s="67"/>
      <c r="I14" s="65">
        <v>32000</v>
      </c>
      <c r="J14" s="65"/>
      <c r="K14" s="67"/>
      <c r="L14" s="68"/>
    </row>
    <row r="15" spans="1:12" s="14" customFormat="1" ht="17.25" customHeight="1">
      <c r="A15" s="46" t="s">
        <v>617</v>
      </c>
      <c r="B15" s="64" t="s">
        <v>1020</v>
      </c>
      <c r="C15" s="65">
        <v>180000</v>
      </c>
      <c r="D15" s="65"/>
      <c r="E15" s="65">
        <v>27000</v>
      </c>
      <c r="F15" s="65"/>
      <c r="G15" s="66">
        <f t="shared" si="0"/>
        <v>15</v>
      </c>
      <c r="H15" s="67"/>
      <c r="I15" s="65"/>
      <c r="J15" s="65"/>
      <c r="K15" s="67"/>
      <c r="L15" s="68"/>
    </row>
    <row r="16" spans="1:12" s="14" customFormat="1" ht="17.25" customHeight="1">
      <c r="A16" s="46" t="s">
        <v>624</v>
      </c>
      <c r="B16" s="64" t="s">
        <v>1023</v>
      </c>
      <c r="C16" s="65">
        <v>37480</v>
      </c>
      <c r="D16" s="65"/>
      <c r="E16" s="65">
        <v>6250</v>
      </c>
      <c r="F16" s="65"/>
      <c r="G16" s="66">
        <f t="shared" si="0"/>
        <v>16.67556029882604</v>
      </c>
      <c r="H16" s="67"/>
      <c r="I16" s="65"/>
      <c r="J16" s="65"/>
      <c r="K16" s="67"/>
      <c r="L16" s="68"/>
    </row>
    <row r="17" spans="1:12" s="14" customFormat="1" ht="17.25" customHeight="1">
      <c r="A17" s="46" t="s">
        <v>625</v>
      </c>
      <c r="B17" s="64" t="s">
        <v>864</v>
      </c>
      <c r="C17" s="65">
        <v>45020</v>
      </c>
      <c r="D17" s="65"/>
      <c r="E17" s="65">
        <v>7650</v>
      </c>
      <c r="F17" s="65"/>
      <c r="G17" s="66">
        <f t="shared" si="0"/>
        <v>16.99244780097734</v>
      </c>
      <c r="H17" s="67"/>
      <c r="I17" s="65">
        <v>7650</v>
      </c>
      <c r="J17" s="65"/>
      <c r="K17" s="67"/>
      <c r="L17" s="68"/>
    </row>
    <row r="18" spans="1:12" s="241" customFormat="1" ht="17.25" customHeight="1">
      <c r="A18" s="236"/>
      <c r="B18" s="237" t="s">
        <v>661</v>
      </c>
      <c r="C18" s="238">
        <f>SUM(C8:C17)</f>
        <v>5065992</v>
      </c>
      <c r="D18" s="238"/>
      <c r="E18" s="238">
        <f>SUM(E8:E17)</f>
        <v>130393</v>
      </c>
      <c r="F18" s="238"/>
      <c r="G18" s="235"/>
      <c r="H18" s="238"/>
      <c r="I18" s="238">
        <f>SUM(I8:I17)</f>
        <v>89914</v>
      </c>
      <c r="J18" s="238">
        <f>SUM(J8:J17)</f>
        <v>533</v>
      </c>
      <c r="K18" s="238"/>
      <c r="L18" s="238"/>
    </row>
    <row r="19" spans="1:12" s="14" customFormat="1" ht="17.25" customHeight="1">
      <c r="A19" s="46" t="s">
        <v>626</v>
      </c>
      <c r="B19" s="64" t="s">
        <v>865</v>
      </c>
      <c r="C19" s="65">
        <v>308000</v>
      </c>
      <c r="D19" s="65"/>
      <c r="E19" s="65">
        <v>85600</v>
      </c>
      <c r="F19" s="65"/>
      <c r="G19" s="66">
        <f t="shared" si="0"/>
        <v>27.79220779220779</v>
      </c>
      <c r="H19" s="67"/>
      <c r="I19" s="65">
        <v>85600</v>
      </c>
      <c r="J19" s="65"/>
      <c r="L19" s="216" t="s">
        <v>877</v>
      </c>
    </row>
    <row r="20" spans="1:12" s="241" customFormat="1" ht="17.25" customHeight="1">
      <c r="A20" s="236"/>
      <c r="B20" s="237" t="s">
        <v>659</v>
      </c>
      <c r="C20" s="238">
        <f>SUM(C19)</f>
        <v>308000</v>
      </c>
      <c r="D20" s="238"/>
      <c r="E20" s="238">
        <f>SUM(E19)</f>
        <v>85600</v>
      </c>
      <c r="F20" s="238"/>
      <c r="G20" s="235"/>
      <c r="H20" s="238"/>
      <c r="I20" s="238">
        <f>SUM(I19)</f>
        <v>85600</v>
      </c>
      <c r="J20" s="238"/>
      <c r="K20" s="238"/>
      <c r="L20" s="238"/>
    </row>
    <row r="21" spans="1:12" s="14" customFormat="1" ht="17.25" customHeight="1">
      <c r="A21" s="46" t="s">
        <v>628</v>
      </c>
      <c r="B21" s="64" t="s">
        <v>1100</v>
      </c>
      <c r="C21" s="65">
        <v>224100</v>
      </c>
      <c r="D21" s="65">
        <v>4500</v>
      </c>
      <c r="E21" s="65">
        <v>196900</v>
      </c>
      <c r="F21" s="65">
        <v>4500</v>
      </c>
      <c r="G21" s="66">
        <f t="shared" si="0"/>
        <v>87.86256135653726</v>
      </c>
      <c r="H21" s="66">
        <v>0.24</v>
      </c>
      <c r="I21" s="65">
        <v>219851</v>
      </c>
      <c r="J21" s="65"/>
      <c r="K21" s="66"/>
      <c r="L21" s="68"/>
    </row>
    <row r="22" spans="1:12" s="14" customFormat="1" ht="17.25" customHeight="1">
      <c r="A22" s="46" t="s">
        <v>629</v>
      </c>
      <c r="B22" s="64" t="s">
        <v>866</v>
      </c>
      <c r="C22" s="65">
        <v>8500</v>
      </c>
      <c r="D22" s="65"/>
      <c r="E22" s="65">
        <v>7730</v>
      </c>
      <c r="F22" s="65"/>
      <c r="G22" s="66">
        <f t="shared" si="0"/>
        <v>90.94117647058823</v>
      </c>
      <c r="H22" s="66"/>
      <c r="I22" s="65">
        <v>7730</v>
      </c>
      <c r="J22" s="65"/>
      <c r="K22" s="67"/>
      <c r="L22" s="68"/>
    </row>
    <row r="23" spans="1:12" s="14" customFormat="1" ht="17.25" customHeight="1">
      <c r="A23" s="46" t="s">
        <v>630</v>
      </c>
      <c r="B23" s="64" t="s">
        <v>867</v>
      </c>
      <c r="C23" s="65">
        <v>136460</v>
      </c>
      <c r="D23" s="65"/>
      <c r="E23" s="65">
        <v>128190</v>
      </c>
      <c r="F23" s="65"/>
      <c r="G23" s="66">
        <f t="shared" si="0"/>
        <v>93.93961600469002</v>
      </c>
      <c r="H23" s="67"/>
      <c r="I23" s="65">
        <v>128190</v>
      </c>
      <c r="J23" s="65">
        <v>23655</v>
      </c>
      <c r="K23" s="67">
        <v>18.45</v>
      </c>
      <c r="L23" s="68"/>
    </row>
    <row r="24" spans="1:12" s="14" customFormat="1" ht="17.25" customHeight="1">
      <c r="A24" s="46" t="s">
        <v>631</v>
      </c>
      <c r="B24" s="64" t="s">
        <v>857</v>
      </c>
      <c r="C24" s="65">
        <v>21000</v>
      </c>
      <c r="D24" s="65"/>
      <c r="E24" s="65">
        <v>20800</v>
      </c>
      <c r="F24" s="65"/>
      <c r="G24" s="66">
        <f t="shared" si="0"/>
        <v>99.04761904761905</v>
      </c>
      <c r="H24" s="66"/>
      <c r="I24" s="65">
        <v>20800</v>
      </c>
      <c r="J24" s="65"/>
      <c r="K24" s="67"/>
      <c r="L24" s="68"/>
    </row>
    <row r="25" spans="1:12" s="14" customFormat="1" ht="17.25" customHeight="1">
      <c r="A25" s="46" t="s">
        <v>632</v>
      </c>
      <c r="B25" s="64" t="s">
        <v>868</v>
      </c>
      <c r="C25" s="65">
        <v>301120</v>
      </c>
      <c r="D25" s="65"/>
      <c r="E25" s="65">
        <v>300120</v>
      </c>
      <c r="F25" s="65"/>
      <c r="G25" s="66">
        <f t="shared" si="0"/>
        <v>99.66790648246547</v>
      </c>
      <c r="H25" s="67"/>
      <c r="I25" s="65">
        <v>300120</v>
      </c>
      <c r="J25" s="65"/>
      <c r="K25" s="67"/>
      <c r="L25" s="68"/>
    </row>
    <row r="26" spans="1:12" s="241" customFormat="1" ht="17.25" customHeight="1">
      <c r="A26" s="236"/>
      <c r="B26" s="237" t="s">
        <v>876</v>
      </c>
      <c r="C26" s="238">
        <f>SUM(C21:C25)</f>
        <v>691180</v>
      </c>
      <c r="D26" s="238">
        <f>SUM(D21:D25)</f>
        <v>4500</v>
      </c>
      <c r="E26" s="238">
        <f>SUM(E21:E25)</f>
        <v>653740</v>
      </c>
      <c r="F26" s="238">
        <f>SUM(F21:F25)</f>
        <v>4500</v>
      </c>
      <c r="G26" s="235"/>
      <c r="H26" s="235"/>
      <c r="I26" s="238">
        <f>SUM(I21:I25)</f>
        <v>676691</v>
      </c>
      <c r="J26" s="238">
        <f>SUM(J21:J25)</f>
        <v>23655</v>
      </c>
      <c r="K26" s="239"/>
      <c r="L26" s="240"/>
    </row>
    <row r="27" spans="1:12" s="14" customFormat="1" ht="17.25" customHeight="1">
      <c r="A27" s="46" t="s">
        <v>633</v>
      </c>
      <c r="B27" s="64" t="s">
        <v>869</v>
      </c>
      <c r="C27" s="65">
        <v>187850</v>
      </c>
      <c r="D27" s="65"/>
      <c r="E27" s="65">
        <v>187850</v>
      </c>
      <c r="F27" s="65"/>
      <c r="G27" s="66">
        <f t="shared" si="0"/>
        <v>100</v>
      </c>
      <c r="H27" s="66"/>
      <c r="I27" s="65">
        <v>187850</v>
      </c>
      <c r="J27" s="65"/>
      <c r="K27" s="67"/>
      <c r="L27" s="68"/>
    </row>
    <row r="28" spans="1:12" s="14" customFormat="1" ht="17.25" customHeight="1">
      <c r="A28" s="46" t="s">
        <v>634</v>
      </c>
      <c r="B28" s="64" t="s">
        <v>870</v>
      </c>
      <c r="C28" s="65">
        <v>56760</v>
      </c>
      <c r="D28" s="65"/>
      <c r="E28" s="65">
        <v>56760</v>
      </c>
      <c r="F28" s="65"/>
      <c r="G28" s="66">
        <f t="shared" si="0"/>
        <v>100</v>
      </c>
      <c r="H28" s="66"/>
      <c r="I28" s="65">
        <v>56760</v>
      </c>
      <c r="J28" s="65"/>
      <c r="K28" s="67"/>
      <c r="L28" s="68"/>
    </row>
    <row r="29" spans="1:12" s="14" customFormat="1" ht="17.25" customHeight="1">
      <c r="A29" s="46" t="s">
        <v>911</v>
      </c>
      <c r="B29" s="64" t="s">
        <v>871</v>
      </c>
      <c r="C29" s="65">
        <v>106000</v>
      </c>
      <c r="D29" s="65"/>
      <c r="E29" s="65">
        <v>106000</v>
      </c>
      <c r="F29" s="65"/>
      <c r="G29" s="66">
        <f t="shared" si="0"/>
        <v>100</v>
      </c>
      <c r="H29" s="67"/>
      <c r="I29" s="65">
        <v>106000</v>
      </c>
      <c r="J29" s="65"/>
      <c r="K29" s="67"/>
      <c r="L29" s="68"/>
    </row>
    <row r="30" spans="1:12" s="14" customFormat="1" ht="17.25" customHeight="1">
      <c r="A30" s="46" t="s">
        <v>912</v>
      </c>
      <c r="B30" s="64" t="s">
        <v>872</v>
      </c>
      <c r="C30" s="65">
        <v>429560</v>
      </c>
      <c r="D30" s="65"/>
      <c r="E30" s="65">
        <v>429560</v>
      </c>
      <c r="F30" s="65"/>
      <c r="G30" s="66">
        <f t="shared" si="0"/>
        <v>100</v>
      </c>
      <c r="H30" s="67"/>
      <c r="I30" s="65">
        <v>429560</v>
      </c>
      <c r="J30" s="65"/>
      <c r="K30" s="67"/>
      <c r="L30" s="68"/>
    </row>
    <row r="31" spans="1:12" s="14" customFormat="1" ht="17.25" customHeight="1">
      <c r="A31" s="46" t="s">
        <v>913</v>
      </c>
      <c r="B31" s="64" t="s">
        <v>873</v>
      </c>
      <c r="C31" s="65">
        <v>15240</v>
      </c>
      <c r="D31" s="65"/>
      <c r="E31" s="65">
        <v>15240</v>
      </c>
      <c r="F31" s="65"/>
      <c r="G31" s="66">
        <f t="shared" si="0"/>
        <v>100</v>
      </c>
      <c r="H31" s="67"/>
      <c r="I31" s="65">
        <v>15240</v>
      </c>
      <c r="J31" s="65"/>
      <c r="K31" s="67"/>
      <c r="L31" s="68"/>
    </row>
    <row r="32" spans="1:12" s="14" customFormat="1" ht="17.25" customHeight="1">
      <c r="A32" s="46" t="s">
        <v>914</v>
      </c>
      <c r="B32" s="64" t="s">
        <v>874</v>
      </c>
      <c r="C32" s="65">
        <v>14840</v>
      </c>
      <c r="D32" s="65"/>
      <c r="E32" s="65">
        <v>14840</v>
      </c>
      <c r="F32" s="65"/>
      <c r="G32" s="66">
        <f t="shared" si="0"/>
        <v>100</v>
      </c>
      <c r="H32" s="67"/>
      <c r="I32" s="65">
        <v>14840</v>
      </c>
      <c r="J32" s="65"/>
      <c r="K32" s="67"/>
      <c r="L32" s="68"/>
    </row>
    <row r="33" spans="1:12" s="14" customFormat="1" ht="17.25" customHeight="1">
      <c r="A33" s="46" t="s">
        <v>915</v>
      </c>
      <c r="B33" s="64" t="s">
        <v>875</v>
      </c>
      <c r="C33" s="65">
        <v>15240</v>
      </c>
      <c r="D33" s="65"/>
      <c r="E33" s="69">
        <v>15240</v>
      </c>
      <c r="F33" s="65"/>
      <c r="G33" s="66">
        <f t="shared" si="0"/>
        <v>100</v>
      </c>
      <c r="H33" s="67"/>
      <c r="I33" s="14">
        <v>15240</v>
      </c>
      <c r="J33" s="65"/>
      <c r="K33" s="67"/>
      <c r="L33" s="68"/>
    </row>
    <row r="34" spans="1:12" s="241" customFormat="1" ht="17.25" customHeight="1">
      <c r="A34" s="236"/>
      <c r="B34" s="237" t="s">
        <v>660</v>
      </c>
      <c r="C34" s="238">
        <f>SUM(C27:C33)</f>
        <v>825490</v>
      </c>
      <c r="D34" s="238"/>
      <c r="E34" s="238">
        <f>SUM(E27:E33)</f>
        <v>825490</v>
      </c>
      <c r="F34" s="238"/>
      <c r="G34" s="235"/>
      <c r="H34" s="235"/>
      <c r="I34" s="238">
        <f>SUM(I27:I33)</f>
        <v>825490</v>
      </c>
      <c r="J34" s="238"/>
      <c r="K34" s="238"/>
      <c r="L34" s="238"/>
    </row>
    <row r="35" spans="1:12" ht="7.5" customHeight="1" thickBot="1">
      <c r="A35" s="46"/>
      <c r="C35" s="69"/>
      <c r="D35" s="69"/>
      <c r="E35" s="69"/>
      <c r="F35" s="69"/>
      <c r="G35" s="70"/>
      <c r="H35" s="217"/>
      <c r="I35" s="69"/>
      <c r="J35" s="69"/>
      <c r="K35" s="217"/>
      <c r="L35" s="70"/>
    </row>
    <row r="36" spans="1:12" ht="18" customHeight="1" thickBot="1">
      <c r="A36" s="71"/>
      <c r="B36" s="72" t="s">
        <v>959</v>
      </c>
      <c r="C36" s="57">
        <f>SUM(C8:C34)-C18-C20-C26-C34</f>
        <v>6890662</v>
      </c>
      <c r="D36" s="57">
        <f aca="true" t="shared" si="1" ref="D36:J36">SUM(D8:D34)-D18-D20-D26-D34</f>
        <v>4500</v>
      </c>
      <c r="E36" s="57">
        <f t="shared" si="1"/>
        <v>1695223</v>
      </c>
      <c r="F36" s="57">
        <f t="shared" si="1"/>
        <v>4500</v>
      </c>
      <c r="G36" s="73"/>
      <c r="H36" s="73"/>
      <c r="I36" s="57">
        <f t="shared" si="1"/>
        <v>1677695</v>
      </c>
      <c r="J36" s="57">
        <f t="shared" si="1"/>
        <v>24188</v>
      </c>
      <c r="K36" s="73"/>
      <c r="L36" s="57"/>
    </row>
    <row r="38" ht="12.75">
      <c r="A38" s="39"/>
    </row>
  </sheetData>
  <mergeCells count="10">
    <mergeCell ref="A3:L3"/>
    <mergeCell ref="C5:D5"/>
    <mergeCell ref="E5:F5"/>
    <mergeCell ref="G5:H5"/>
    <mergeCell ref="A5:A6"/>
    <mergeCell ref="L5:L6"/>
    <mergeCell ref="K5:K6"/>
    <mergeCell ref="J5:J6"/>
    <mergeCell ref="I5:I6"/>
    <mergeCell ref="B5:B6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3"/>
  <sheetViews>
    <sheetView showGridLines="0" workbookViewId="0" topLeftCell="E41">
      <selection activeCell="K51" sqref="K51"/>
    </sheetView>
  </sheetViews>
  <sheetFormatPr defaultColWidth="9.00390625" defaultRowHeight="12.75"/>
  <cols>
    <col min="1" max="2" width="3.125" style="3" customWidth="1"/>
    <col min="3" max="3" width="42.00390625" style="3" customWidth="1"/>
    <col min="4" max="4" width="10.375" style="7" customWidth="1"/>
    <col min="5" max="5" width="10.625" style="7" customWidth="1"/>
    <col min="6" max="6" width="0.875" style="7" customWidth="1"/>
    <col min="7" max="8" width="3.125" style="3" customWidth="1"/>
    <col min="9" max="9" width="41.75390625" style="3" customWidth="1"/>
    <col min="10" max="11" width="10.875" style="7" customWidth="1"/>
    <col min="12" max="16384" width="9.125" style="3" customWidth="1"/>
  </cols>
  <sheetData>
    <row r="1" spans="1:11" ht="15.75">
      <c r="A1" s="80" t="s">
        <v>811</v>
      </c>
      <c r="G1" s="21"/>
      <c r="K1" s="24" t="s">
        <v>1030</v>
      </c>
    </row>
    <row r="2" ht="31.5" customHeight="1">
      <c r="K2" s="42"/>
    </row>
    <row r="3" ht="21.75" customHeight="1"/>
    <row r="4" ht="26.25" customHeight="1"/>
    <row r="5" spans="5:11" ht="16.5" customHeight="1" thickBot="1">
      <c r="E5" s="8" t="s">
        <v>609</v>
      </c>
      <c r="K5" s="8" t="s">
        <v>609</v>
      </c>
    </row>
    <row r="6" spans="1:11" s="205" customFormat="1" ht="20.25" customHeight="1" thickBot="1">
      <c r="A6" s="395" t="s">
        <v>506</v>
      </c>
      <c r="B6" s="396"/>
      <c r="C6" s="397"/>
      <c r="D6" s="393" t="s">
        <v>507</v>
      </c>
      <c r="E6" s="394"/>
      <c r="F6" s="204"/>
      <c r="G6" s="395" t="s">
        <v>508</v>
      </c>
      <c r="H6" s="396"/>
      <c r="I6" s="397"/>
      <c r="J6" s="393" t="s">
        <v>507</v>
      </c>
      <c r="K6" s="394"/>
    </row>
    <row r="7" spans="1:11" s="189" customFormat="1" ht="26.25" customHeight="1" thickBot="1">
      <c r="A7" s="398"/>
      <c r="B7" s="399"/>
      <c r="C7" s="400"/>
      <c r="D7" s="206" t="s">
        <v>1036</v>
      </c>
      <c r="E7" s="206" t="s">
        <v>1037</v>
      </c>
      <c r="F7" s="207"/>
      <c r="G7" s="398"/>
      <c r="H7" s="399"/>
      <c r="I7" s="400"/>
      <c r="J7" s="206" t="s">
        <v>1036</v>
      </c>
      <c r="K7" s="206" t="s">
        <v>1037</v>
      </c>
    </row>
    <row r="8" spans="4:11" s="14" customFormat="1" ht="13.5" customHeight="1">
      <c r="D8" s="25"/>
      <c r="E8" s="25"/>
      <c r="F8" s="25"/>
      <c r="J8" s="25"/>
      <c r="K8" s="25"/>
    </row>
    <row r="9" spans="1:11" s="14" customFormat="1" ht="13.5" customHeight="1">
      <c r="A9" s="14" t="s">
        <v>564</v>
      </c>
      <c r="D9" s="192">
        <v>17266</v>
      </c>
      <c r="E9" s="192">
        <v>14526</v>
      </c>
      <c r="F9" s="25"/>
      <c r="G9" s="14" t="s">
        <v>1038</v>
      </c>
      <c r="J9" s="192">
        <v>2789562</v>
      </c>
      <c r="K9" s="192">
        <v>2789562</v>
      </c>
    </row>
    <row r="10" spans="1:11" s="14" customFormat="1" ht="13.5" customHeight="1">
      <c r="A10" s="14" t="s">
        <v>436</v>
      </c>
      <c r="D10" s="192">
        <v>71433</v>
      </c>
      <c r="E10" s="192">
        <v>52980</v>
      </c>
      <c r="F10" s="25"/>
      <c r="G10" s="14" t="s">
        <v>1039</v>
      </c>
      <c r="J10" s="192">
        <v>5128822</v>
      </c>
      <c r="K10" s="192">
        <v>9956291</v>
      </c>
    </row>
    <row r="11" spans="1:11" s="14" customFormat="1" ht="13.5" customHeight="1">
      <c r="A11" s="14" t="s">
        <v>565</v>
      </c>
      <c r="D11" s="192">
        <v>0</v>
      </c>
      <c r="E11" s="192">
        <v>0</v>
      </c>
      <c r="F11" s="25"/>
      <c r="G11" s="14" t="s">
        <v>1191</v>
      </c>
      <c r="J11" s="192">
        <v>0</v>
      </c>
      <c r="K11" s="192">
        <v>0</v>
      </c>
    </row>
    <row r="12" spans="1:11" s="14" customFormat="1" ht="13.5" customHeight="1" thickBot="1">
      <c r="A12" s="14" t="s">
        <v>1168</v>
      </c>
      <c r="D12" s="192">
        <v>0</v>
      </c>
      <c r="E12" s="192">
        <v>0</v>
      </c>
      <c r="F12" s="25"/>
      <c r="J12" s="25"/>
      <c r="K12" s="25"/>
    </row>
    <row r="13" spans="1:11" s="14" customFormat="1" ht="13.5" customHeight="1" thickBot="1">
      <c r="A13" s="14" t="s">
        <v>1169</v>
      </c>
      <c r="D13" s="192">
        <v>0</v>
      </c>
      <c r="E13" s="192">
        <v>0</v>
      </c>
      <c r="F13" s="25"/>
      <c r="G13" s="198"/>
      <c r="H13" s="199"/>
      <c r="I13" s="196" t="s">
        <v>1099</v>
      </c>
      <c r="J13" s="197">
        <f>SUM(J9:J12)</f>
        <v>7918384</v>
      </c>
      <c r="K13" s="197">
        <f>SUM(K9:K12)</f>
        <v>12745853</v>
      </c>
    </row>
    <row r="14" spans="4:11" s="14" customFormat="1" ht="13.5" customHeight="1">
      <c r="D14" s="25"/>
      <c r="E14" s="25"/>
      <c r="F14" s="25"/>
      <c r="J14" s="25"/>
      <c r="K14" s="25"/>
    </row>
    <row r="15" spans="1:11" s="14" customFormat="1" ht="13.5" customHeight="1">
      <c r="A15" s="26"/>
      <c r="B15" s="27" t="s">
        <v>1040</v>
      </c>
      <c r="C15" s="28"/>
      <c r="D15" s="18">
        <f>SUM(D9:D14)</f>
        <v>88699</v>
      </c>
      <c r="E15" s="18">
        <f>SUM(E9:E14)</f>
        <v>67506</v>
      </c>
      <c r="F15" s="25"/>
      <c r="G15" s="14" t="s">
        <v>569</v>
      </c>
      <c r="J15" s="192">
        <f>SUM(J16:J17)</f>
        <v>1512641</v>
      </c>
      <c r="K15" s="192">
        <f>SUM(K16:K17)</f>
        <v>1089292</v>
      </c>
    </row>
    <row r="16" spans="4:11" s="14" customFormat="1" ht="13.5" customHeight="1">
      <c r="D16" s="25"/>
      <c r="E16" s="25"/>
      <c r="F16" s="25"/>
      <c r="I16" s="29" t="s">
        <v>570</v>
      </c>
      <c r="J16" s="192">
        <v>1512641</v>
      </c>
      <c r="K16" s="192">
        <v>1089292</v>
      </c>
    </row>
    <row r="17" spans="1:11" s="14" customFormat="1" ht="13.5" customHeight="1">
      <c r="A17" s="14" t="s">
        <v>566</v>
      </c>
      <c r="D17" s="192">
        <v>4036775</v>
      </c>
      <c r="E17" s="192">
        <v>8041005</v>
      </c>
      <c r="F17" s="25"/>
      <c r="I17" s="29" t="s">
        <v>571</v>
      </c>
      <c r="J17" s="192">
        <v>0</v>
      </c>
      <c r="K17" s="192">
        <v>0</v>
      </c>
    </row>
    <row r="18" spans="1:11" s="14" customFormat="1" ht="13.5" customHeight="1">
      <c r="A18" s="14" t="s">
        <v>1171</v>
      </c>
      <c r="D18" s="192">
        <v>428717</v>
      </c>
      <c r="E18" s="192">
        <v>406482</v>
      </c>
      <c r="F18" s="25"/>
      <c r="G18" s="14" t="s">
        <v>1120</v>
      </c>
      <c r="J18" s="192">
        <v>335616</v>
      </c>
      <c r="K18" s="192">
        <v>374079</v>
      </c>
    </row>
    <row r="19" spans="1:11" s="14" customFormat="1" ht="13.5" customHeight="1">
      <c r="A19" s="14" t="s">
        <v>1172</v>
      </c>
      <c r="D19" s="192">
        <v>89144</v>
      </c>
      <c r="E19" s="192">
        <v>80155</v>
      </c>
      <c r="F19" s="25"/>
      <c r="G19" s="14" t="s">
        <v>1121</v>
      </c>
      <c r="J19" s="192">
        <v>0</v>
      </c>
      <c r="K19" s="192">
        <v>0</v>
      </c>
    </row>
    <row r="20" spans="1:11" s="14" customFormat="1" ht="13.5" customHeight="1">
      <c r="A20" s="14" t="s">
        <v>1173</v>
      </c>
      <c r="D20" s="192">
        <v>0</v>
      </c>
      <c r="E20" s="192">
        <v>0</v>
      </c>
      <c r="F20" s="25"/>
      <c r="G20" s="14" t="s">
        <v>1122</v>
      </c>
      <c r="J20" s="192">
        <v>0</v>
      </c>
      <c r="K20" s="192">
        <v>0</v>
      </c>
    </row>
    <row r="21" spans="1:11" s="14" customFormat="1" ht="13.5" customHeight="1">
      <c r="A21" s="14" t="s">
        <v>1174</v>
      </c>
      <c r="D21" s="192">
        <v>310585</v>
      </c>
      <c r="E21" s="192">
        <v>366371</v>
      </c>
      <c r="F21" s="25"/>
      <c r="G21" s="14" t="s">
        <v>479</v>
      </c>
      <c r="J21" s="192">
        <v>0</v>
      </c>
      <c r="K21" s="192">
        <v>0</v>
      </c>
    </row>
    <row r="22" spans="1:11" s="14" customFormat="1" ht="13.5" customHeight="1">
      <c r="A22" s="14" t="s">
        <v>1175</v>
      </c>
      <c r="D22" s="192">
        <v>800</v>
      </c>
      <c r="E22" s="192">
        <v>100</v>
      </c>
      <c r="F22" s="25"/>
      <c r="J22" s="25"/>
      <c r="K22" s="25"/>
    </row>
    <row r="23" spans="1:11" s="14" customFormat="1" ht="13.5" customHeight="1">
      <c r="A23" s="14" t="s">
        <v>1176</v>
      </c>
      <c r="D23" s="192">
        <v>0</v>
      </c>
      <c r="E23" s="192">
        <v>0</v>
      </c>
      <c r="F23" s="25"/>
      <c r="G23" s="26"/>
      <c r="H23" s="27" t="s">
        <v>1124</v>
      </c>
      <c r="I23" s="28"/>
      <c r="J23" s="18">
        <f>SUM(J15:J21)-J15</f>
        <v>1848257</v>
      </c>
      <c r="K23" s="18">
        <f>SUM(K15:K21)-K15</f>
        <v>1463371</v>
      </c>
    </row>
    <row r="24" spans="4:11" s="14" customFormat="1" ht="10.5" customHeight="1">
      <c r="D24" s="25"/>
      <c r="E24" s="25"/>
      <c r="F24" s="25"/>
      <c r="J24" s="25"/>
      <c r="K24" s="25"/>
    </row>
    <row r="25" spans="1:11" s="14" customFormat="1" ht="13.5" customHeight="1">
      <c r="A25" s="26"/>
      <c r="B25" s="27" t="s">
        <v>1123</v>
      </c>
      <c r="C25" s="28"/>
      <c r="D25" s="18">
        <f>SUM(D17:D24)</f>
        <v>4866021</v>
      </c>
      <c r="E25" s="18">
        <f>SUM(E17:E24)</f>
        <v>8894113</v>
      </c>
      <c r="F25" s="25"/>
      <c r="G25" s="14" t="s">
        <v>572</v>
      </c>
      <c r="J25" s="192">
        <f>SUM(J26:J27)</f>
        <v>26093</v>
      </c>
      <c r="K25" s="192">
        <f>SUM(K26:K27)</f>
        <v>32612</v>
      </c>
    </row>
    <row r="26" spans="4:11" s="14" customFormat="1" ht="13.5" customHeight="1">
      <c r="D26" s="25"/>
      <c r="E26" s="25"/>
      <c r="F26" s="25"/>
      <c r="I26" s="29" t="s">
        <v>573</v>
      </c>
      <c r="J26" s="192">
        <v>26093</v>
      </c>
      <c r="K26" s="192">
        <v>32612</v>
      </c>
    </row>
    <row r="27" spans="1:11" s="14" customFormat="1" ht="13.5" customHeight="1">
      <c r="A27" s="14" t="s">
        <v>1177</v>
      </c>
      <c r="D27" s="192">
        <v>1280435</v>
      </c>
      <c r="E27" s="192">
        <v>1677695</v>
      </c>
      <c r="F27" s="25"/>
      <c r="I27" s="29" t="s">
        <v>574</v>
      </c>
      <c r="J27" s="192">
        <v>0</v>
      </c>
      <c r="K27" s="192">
        <v>0</v>
      </c>
    </row>
    <row r="28" spans="1:11" s="14" customFormat="1" ht="13.5" customHeight="1">
      <c r="A28" s="14" t="s">
        <v>1178</v>
      </c>
      <c r="D28" s="192">
        <v>333150</v>
      </c>
      <c r="E28" s="192">
        <v>335525</v>
      </c>
      <c r="F28" s="25"/>
      <c r="G28" s="14" t="s">
        <v>1125</v>
      </c>
      <c r="J28" s="192">
        <v>0</v>
      </c>
      <c r="K28" s="192">
        <v>0</v>
      </c>
    </row>
    <row r="29" spans="1:11" s="14" customFormat="1" ht="13.5" customHeight="1">
      <c r="A29" s="14" t="s">
        <v>1179</v>
      </c>
      <c r="D29" s="192">
        <v>644682</v>
      </c>
      <c r="E29" s="192">
        <v>484672</v>
      </c>
      <c r="F29" s="25"/>
      <c r="G29" s="14" t="s">
        <v>480</v>
      </c>
      <c r="J29" s="192">
        <v>0</v>
      </c>
      <c r="K29" s="192">
        <v>0</v>
      </c>
    </row>
    <row r="30" spans="1:11" s="14" customFormat="1" ht="13.5" customHeight="1">
      <c r="A30" s="14" t="s">
        <v>973</v>
      </c>
      <c r="D30" s="192">
        <v>0</v>
      </c>
      <c r="E30" s="192">
        <v>0</v>
      </c>
      <c r="F30" s="25"/>
      <c r="G30" s="14" t="s">
        <v>1127</v>
      </c>
      <c r="J30" s="192">
        <v>0</v>
      </c>
      <c r="K30" s="192">
        <v>0</v>
      </c>
    </row>
    <row r="31" spans="1:11" s="14" customFormat="1" ht="13.5" customHeight="1">
      <c r="A31" s="14" t="s">
        <v>1180</v>
      </c>
      <c r="D31" s="192">
        <v>0</v>
      </c>
      <c r="E31" s="192">
        <v>0</v>
      </c>
      <c r="F31" s="25"/>
      <c r="J31" s="25"/>
      <c r="K31" s="25"/>
    </row>
    <row r="32" spans="4:11" s="14" customFormat="1" ht="13.5" customHeight="1">
      <c r="D32" s="25"/>
      <c r="E32" s="25"/>
      <c r="F32" s="25"/>
      <c r="G32" s="26"/>
      <c r="H32" s="27" t="s">
        <v>481</v>
      </c>
      <c r="I32" s="28"/>
      <c r="J32" s="18">
        <f>SUM(J25:J31)-J25</f>
        <v>26093</v>
      </c>
      <c r="K32" s="18">
        <f>SUM(K25:K31)-K25</f>
        <v>32612</v>
      </c>
    </row>
    <row r="33" spans="1:11" s="14" customFormat="1" ht="13.5" customHeight="1" thickBot="1">
      <c r="A33" s="26"/>
      <c r="B33" s="27" t="s">
        <v>1126</v>
      </c>
      <c r="C33" s="28"/>
      <c r="D33" s="18">
        <f>SUM(D27:D32)</f>
        <v>2258267</v>
      </c>
      <c r="E33" s="18">
        <f>SUM(E27:E32)</f>
        <v>2497892</v>
      </c>
      <c r="F33" s="25"/>
      <c r="J33" s="25"/>
      <c r="K33" s="25"/>
    </row>
    <row r="34" spans="4:11" s="14" customFormat="1" ht="13.5" customHeight="1" thickBot="1">
      <c r="D34" s="25"/>
      <c r="E34" s="25"/>
      <c r="F34" s="25"/>
      <c r="G34" s="198"/>
      <c r="H34" s="199"/>
      <c r="I34" s="196" t="s">
        <v>1129</v>
      </c>
      <c r="J34" s="197">
        <f>J23+J32</f>
        <v>1874350</v>
      </c>
      <c r="K34" s="197">
        <f>K23+K32</f>
        <v>1495983</v>
      </c>
    </row>
    <row r="35" spans="1:11" s="14" customFormat="1" ht="13.5" customHeight="1">
      <c r="A35" s="26"/>
      <c r="B35" s="27" t="s">
        <v>426</v>
      </c>
      <c r="C35" s="113"/>
      <c r="D35" s="18">
        <v>2267296</v>
      </c>
      <c r="E35" s="18">
        <v>2270036</v>
      </c>
      <c r="F35" s="25"/>
      <c r="J35" s="25"/>
      <c r="K35" s="25"/>
    </row>
    <row r="36" spans="1:11" s="14" customFormat="1" ht="13.5" customHeight="1">
      <c r="A36" s="41"/>
      <c r="B36" s="16"/>
      <c r="C36" s="41"/>
      <c r="D36" s="17"/>
      <c r="E36" s="17"/>
      <c r="F36" s="25"/>
      <c r="G36" s="14" t="s">
        <v>1192</v>
      </c>
      <c r="J36" s="192">
        <v>29215</v>
      </c>
      <c r="K36" s="192">
        <v>15785</v>
      </c>
    </row>
    <row r="37" spans="1:11" s="14" customFormat="1" ht="13.5" customHeight="1">
      <c r="A37" s="26"/>
      <c r="B37" s="27" t="s">
        <v>1181</v>
      </c>
      <c r="C37" s="113"/>
      <c r="D37" s="18">
        <v>0</v>
      </c>
      <c r="E37" s="18">
        <v>0</v>
      </c>
      <c r="F37" s="25"/>
      <c r="G37" s="14" t="s">
        <v>421</v>
      </c>
      <c r="J37" s="192">
        <v>360000</v>
      </c>
      <c r="K37" s="192">
        <v>360000</v>
      </c>
    </row>
    <row r="38" spans="4:11" s="14" customFormat="1" ht="13.5" customHeight="1" thickBot="1">
      <c r="D38" s="25"/>
      <c r="E38" s="25"/>
      <c r="F38" s="25"/>
      <c r="G38" s="14" t="s">
        <v>974</v>
      </c>
      <c r="J38" s="192">
        <v>627800</v>
      </c>
      <c r="K38" s="192">
        <v>500000</v>
      </c>
    </row>
    <row r="39" spans="1:11" s="14" customFormat="1" ht="13.5" customHeight="1" thickBot="1">
      <c r="A39" s="195"/>
      <c r="B39" s="31"/>
      <c r="C39" s="196" t="s">
        <v>1128</v>
      </c>
      <c r="D39" s="197">
        <f>D37+D35+D33+D25+D15</f>
        <v>9480283</v>
      </c>
      <c r="E39" s="197">
        <f>E37+E35+E33+E25+E15</f>
        <v>13729547</v>
      </c>
      <c r="F39" s="25"/>
      <c r="G39" s="14" t="s">
        <v>1193</v>
      </c>
      <c r="J39" s="192">
        <v>2782</v>
      </c>
      <c r="K39" s="192">
        <v>1024</v>
      </c>
    </row>
    <row r="40" spans="4:11" s="14" customFormat="1" ht="13.5" customHeight="1">
      <c r="D40" s="25"/>
      <c r="E40" s="25"/>
      <c r="F40" s="25"/>
      <c r="J40" s="25"/>
      <c r="K40" s="25"/>
    </row>
    <row r="41" spans="1:11" s="14" customFormat="1" ht="13.5" customHeight="1">
      <c r="A41" s="14" t="s">
        <v>468</v>
      </c>
      <c r="D41" s="192">
        <v>46290</v>
      </c>
      <c r="E41" s="192">
        <v>32164</v>
      </c>
      <c r="F41" s="25"/>
      <c r="G41" s="26"/>
      <c r="H41" s="27" t="s">
        <v>482</v>
      </c>
      <c r="I41" s="28"/>
      <c r="J41" s="18">
        <f>SUM(J36:J40)</f>
        <v>1019797</v>
      </c>
      <c r="K41" s="18">
        <f>SUM(K36:K40)</f>
        <v>876809</v>
      </c>
    </row>
    <row r="42" spans="1:11" s="14" customFormat="1" ht="13.5" customHeight="1">
      <c r="A42" s="14" t="s">
        <v>1182</v>
      </c>
      <c r="D42" s="192">
        <v>0</v>
      </c>
      <c r="E42" s="192">
        <v>0</v>
      </c>
      <c r="F42" s="25"/>
      <c r="J42" s="25"/>
      <c r="K42" s="25"/>
    </row>
    <row r="43" spans="1:11" s="14" customFormat="1" ht="13.5" customHeight="1">
      <c r="A43" s="14" t="s">
        <v>1183</v>
      </c>
      <c r="D43" s="192">
        <v>0</v>
      </c>
      <c r="E43" s="192">
        <v>0</v>
      </c>
      <c r="F43" s="25"/>
      <c r="G43" s="14" t="s">
        <v>422</v>
      </c>
      <c r="J43" s="192">
        <v>0</v>
      </c>
      <c r="K43" s="192">
        <v>0</v>
      </c>
    </row>
    <row r="44" spans="1:11" s="14" customFormat="1" ht="13.5" customHeight="1">
      <c r="A44" s="14" t="s">
        <v>1184</v>
      </c>
      <c r="D44" s="192">
        <v>1994</v>
      </c>
      <c r="E44" s="192">
        <v>1960</v>
      </c>
      <c r="F44" s="25"/>
      <c r="G44" s="14" t="s">
        <v>423</v>
      </c>
      <c r="J44" s="192">
        <v>0</v>
      </c>
      <c r="K44" s="192">
        <v>100000</v>
      </c>
    </row>
    <row r="45" spans="1:11" s="14" customFormat="1" ht="13.5" customHeight="1">
      <c r="A45" s="14" t="s">
        <v>1041</v>
      </c>
      <c r="D45" s="192">
        <v>708</v>
      </c>
      <c r="E45" s="192">
        <v>964</v>
      </c>
      <c r="F45" s="25"/>
      <c r="G45" s="14" t="s">
        <v>575</v>
      </c>
      <c r="J45" s="192">
        <f>SUM(J46:J47)</f>
        <v>128153</v>
      </c>
      <c r="K45" s="192">
        <f>SUM(K46:K47)</f>
        <v>205957</v>
      </c>
    </row>
    <row r="46" spans="1:11" s="14" customFormat="1" ht="13.5" customHeight="1">
      <c r="A46" s="14" t="s">
        <v>1185</v>
      </c>
      <c r="D46" s="192">
        <v>0</v>
      </c>
      <c r="E46" s="192">
        <v>0</v>
      </c>
      <c r="F46" s="25"/>
      <c r="I46" s="29" t="s">
        <v>424</v>
      </c>
      <c r="J46" s="192">
        <v>123672</v>
      </c>
      <c r="K46" s="192">
        <v>200411</v>
      </c>
    </row>
    <row r="47" spans="4:11" s="14" customFormat="1" ht="13.5" customHeight="1">
      <c r="D47" s="25"/>
      <c r="E47" s="25"/>
      <c r="F47" s="25"/>
      <c r="I47" s="29" t="s">
        <v>444</v>
      </c>
      <c r="J47" s="192">
        <v>4481</v>
      </c>
      <c r="K47" s="192">
        <v>5546</v>
      </c>
    </row>
    <row r="48" spans="1:11" s="14" customFormat="1" ht="13.5" customHeight="1">
      <c r="A48" s="26"/>
      <c r="B48" s="27" t="s">
        <v>485</v>
      </c>
      <c r="C48" s="28"/>
      <c r="D48" s="18">
        <f>SUM(D41:D47)</f>
        <v>48992</v>
      </c>
      <c r="E48" s="18">
        <f>SUM(E41:E47)</f>
        <v>35088</v>
      </c>
      <c r="F48" s="25"/>
      <c r="G48" s="14" t="s">
        <v>445</v>
      </c>
      <c r="J48" s="192">
        <f>SUM(J49:J53)</f>
        <v>816259</v>
      </c>
      <c r="K48" s="192">
        <f>SUM(K49:K53)</f>
        <v>462453</v>
      </c>
    </row>
    <row r="49" spans="4:11" s="14" customFormat="1" ht="13.5" customHeight="1">
      <c r="D49" s="25"/>
      <c r="E49" s="25"/>
      <c r="F49" s="25"/>
      <c r="I49" s="29" t="s">
        <v>425</v>
      </c>
      <c r="J49" s="41">
        <v>0</v>
      </c>
      <c r="K49" s="41">
        <v>0</v>
      </c>
    </row>
    <row r="50" spans="1:11" s="14" customFormat="1" ht="13.5" customHeight="1">
      <c r="A50" s="14" t="s">
        <v>437</v>
      </c>
      <c r="D50" s="192">
        <v>20104</v>
      </c>
      <c r="E50" s="192">
        <v>184376</v>
      </c>
      <c r="F50" s="25"/>
      <c r="I50" s="29" t="s">
        <v>446</v>
      </c>
      <c r="J50" s="192">
        <v>137800</v>
      </c>
      <c r="K50" s="192">
        <v>127800</v>
      </c>
    </row>
    <row r="51" spans="1:11" s="14" customFormat="1" ht="13.5" customHeight="1">
      <c r="A51" s="14" t="s">
        <v>438</v>
      </c>
      <c r="D51" s="192">
        <v>228636</v>
      </c>
      <c r="E51" s="192">
        <v>250689</v>
      </c>
      <c r="F51" s="25"/>
      <c r="I51" s="29" t="s">
        <v>427</v>
      </c>
      <c r="J51" s="192">
        <v>209894</v>
      </c>
      <c r="K51" s="192">
        <v>15188</v>
      </c>
    </row>
    <row r="52" spans="1:11" s="14" customFormat="1" ht="13.5" customHeight="1">
      <c r="A52" s="14" t="s">
        <v>439</v>
      </c>
      <c r="D52" s="192">
        <v>0</v>
      </c>
      <c r="E52" s="192">
        <v>0</v>
      </c>
      <c r="F52" s="25"/>
      <c r="I52" s="29" t="s">
        <v>428</v>
      </c>
      <c r="J52" s="192">
        <v>468565</v>
      </c>
      <c r="K52" s="192">
        <v>319465</v>
      </c>
    </row>
    <row r="53" spans="1:11" s="14" customFormat="1" ht="13.5" customHeight="1">
      <c r="A53" s="14" t="s">
        <v>440</v>
      </c>
      <c r="D53" s="192">
        <f>SUM(D54:D55)</f>
        <v>100693</v>
      </c>
      <c r="E53" s="192">
        <f>SUM(E54:E55)</f>
        <v>188164</v>
      </c>
      <c r="F53" s="25"/>
      <c r="I53" s="29" t="s">
        <v>447</v>
      </c>
      <c r="J53" s="192">
        <v>0</v>
      </c>
      <c r="K53" s="192">
        <v>0</v>
      </c>
    </row>
    <row r="54" spans="3:11" s="14" customFormat="1" ht="13.5" customHeight="1">
      <c r="C54" s="14" t="s">
        <v>567</v>
      </c>
      <c r="D54" s="192">
        <v>61126</v>
      </c>
      <c r="E54" s="192">
        <v>135754</v>
      </c>
      <c r="F54" s="25"/>
      <c r="J54" s="25"/>
      <c r="K54" s="25"/>
    </row>
    <row r="55" spans="3:11" s="14" customFormat="1" ht="13.5" customHeight="1">
      <c r="C55" s="14" t="s">
        <v>441</v>
      </c>
      <c r="D55" s="192">
        <v>39567</v>
      </c>
      <c r="E55" s="192">
        <v>52410</v>
      </c>
      <c r="F55" s="25"/>
      <c r="G55" s="26"/>
      <c r="H55" s="27" t="s">
        <v>483</v>
      </c>
      <c r="I55" s="28"/>
      <c r="J55" s="18">
        <f>SUM(J43:J54)-J45-J48</f>
        <v>944412</v>
      </c>
      <c r="K55" s="18">
        <f>SUM(K43:K54)-K45-K48</f>
        <v>768410</v>
      </c>
    </row>
    <row r="56" spans="4:11" s="14" customFormat="1" ht="6.75" customHeight="1">
      <c r="D56" s="25"/>
      <c r="E56" s="25"/>
      <c r="F56" s="25"/>
      <c r="J56" s="25"/>
      <c r="K56" s="25"/>
    </row>
    <row r="57" spans="1:11" s="14" customFormat="1" ht="13.5" customHeight="1">
      <c r="A57" s="26"/>
      <c r="B57" s="27" t="s">
        <v>486</v>
      </c>
      <c r="C57" s="28"/>
      <c r="D57" s="18">
        <f>SUM(D50:D56)-D53</f>
        <v>349433</v>
      </c>
      <c r="E57" s="18">
        <f>SUM(E50:E56)-E53</f>
        <v>623229</v>
      </c>
      <c r="F57" s="25"/>
      <c r="G57" s="14" t="s">
        <v>448</v>
      </c>
      <c r="J57" s="192">
        <v>1334</v>
      </c>
      <c r="K57" s="192">
        <v>122289</v>
      </c>
    </row>
    <row r="58" spans="4:11" s="14" customFormat="1" ht="13.5" customHeight="1">
      <c r="D58" s="25"/>
      <c r="E58" s="25"/>
      <c r="F58" s="25"/>
      <c r="G58" s="14" t="s">
        <v>449</v>
      </c>
      <c r="I58" s="29"/>
      <c r="J58" s="192">
        <v>288821</v>
      </c>
      <c r="K58" s="192">
        <v>441510</v>
      </c>
    </row>
    <row r="59" spans="1:11" s="14" customFormat="1" ht="13.5" customHeight="1">
      <c r="A59" s="14" t="s">
        <v>442</v>
      </c>
      <c r="D59" s="192">
        <v>0</v>
      </c>
      <c r="E59" s="192">
        <v>0</v>
      </c>
      <c r="F59" s="25"/>
      <c r="G59" s="14" t="s">
        <v>463</v>
      </c>
      <c r="J59" s="192">
        <v>193</v>
      </c>
      <c r="K59" s="192">
        <v>241</v>
      </c>
    </row>
    <row r="60" spans="1:11" s="14" customFormat="1" ht="13.5" customHeight="1">
      <c r="A60" s="364" t="s">
        <v>443</v>
      </c>
      <c r="B60" s="364"/>
      <c r="C60" s="364"/>
      <c r="D60" s="392">
        <v>2129</v>
      </c>
      <c r="E60" s="392">
        <v>0</v>
      </c>
      <c r="F60" s="25"/>
      <c r="G60" s="14" t="s">
        <v>464</v>
      </c>
      <c r="I60" s="29"/>
      <c r="J60" s="192">
        <v>22131</v>
      </c>
      <c r="K60" s="192">
        <v>36900</v>
      </c>
    </row>
    <row r="61" spans="1:11" s="14" customFormat="1" ht="13.5" customHeight="1">
      <c r="A61" s="364" t="s">
        <v>467</v>
      </c>
      <c r="B61" s="364"/>
      <c r="C61" s="364"/>
      <c r="D61" s="392"/>
      <c r="E61" s="392"/>
      <c r="F61" s="25"/>
      <c r="I61" s="29" t="s">
        <v>465</v>
      </c>
      <c r="J61" s="192">
        <v>5858</v>
      </c>
      <c r="K61" s="192">
        <v>10308</v>
      </c>
    </row>
    <row r="62" spans="2:11" s="14" customFormat="1" ht="13.5" customHeight="1">
      <c r="B62" s="59"/>
      <c r="D62" s="25"/>
      <c r="E62" s="25"/>
      <c r="F62" s="25"/>
      <c r="I62" s="29" t="s">
        <v>429</v>
      </c>
      <c r="J62" s="192">
        <v>0</v>
      </c>
      <c r="K62" s="192">
        <v>0</v>
      </c>
    </row>
    <row r="63" spans="1:11" s="14" customFormat="1" ht="15" customHeight="1">
      <c r="A63" s="26"/>
      <c r="B63" s="27" t="s">
        <v>487</v>
      </c>
      <c r="C63" s="28"/>
      <c r="D63" s="18">
        <f>SUM(D60:D62)</f>
        <v>2129</v>
      </c>
      <c r="E63" s="18">
        <f>SUM(E60:E62)</f>
        <v>0</v>
      </c>
      <c r="F63" s="25"/>
      <c r="J63" s="25"/>
      <c r="K63" s="25"/>
    </row>
    <row r="64" spans="4:11" s="14" customFormat="1" ht="13.5" customHeight="1">
      <c r="D64" s="25"/>
      <c r="E64" s="25"/>
      <c r="F64" s="25"/>
      <c r="G64" s="26"/>
      <c r="H64" s="27" t="s">
        <v>484</v>
      </c>
      <c r="I64" s="28"/>
      <c r="J64" s="18">
        <f>SUM(J57:J63)-J61</f>
        <v>312479</v>
      </c>
      <c r="K64" s="18">
        <f>SUM(K57:K63)-K61</f>
        <v>600940</v>
      </c>
    </row>
    <row r="65" spans="1:11" s="14" customFormat="1" ht="13.5" customHeight="1" thickBot="1">
      <c r="A65" s="14" t="s">
        <v>568</v>
      </c>
      <c r="D65" s="192">
        <v>4048</v>
      </c>
      <c r="E65" s="192">
        <v>1064</v>
      </c>
      <c r="F65" s="25"/>
      <c r="J65" s="25"/>
      <c r="K65" s="25"/>
    </row>
    <row r="66" spans="1:11" s="14" customFormat="1" ht="13.5" customHeight="1" thickBot="1">
      <c r="A66" s="14" t="s">
        <v>488</v>
      </c>
      <c r="D66" s="192">
        <v>1878204</v>
      </c>
      <c r="E66" s="192">
        <v>1523423</v>
      </c>
      <c r="F66" s="25"/>
      <c r="G66" s="198"/>
      <c r="H66" s="199"/>
      <c r="I66" s="196" t="s">
        <v>491</v>
      </c>
      <c r="J66" s="197">
        <f>J64+J55+J41</f>
        <v>2276688</v>
      </c>
      <c r="K66" s="197">
        <f>K64+K55+K41</f>
        <v>2246159</v>
      </c>
    </row>
    <row r="67" spans="1:6" s="14" customFormat="1" ht="13.5" customHeight="1">
      <c r="A67" s="14" t="s">
        <v>489</v>
      </c>
      <c r="D67" s="192">
        <v>0</v>
      </c>
      <c r="E67" s="192">
        <v>0</v>
      </c>
      <c r="F67" s="25"/>
    </row>
    <row r="68" spans="1:6" s="14" customFormat="1" ht="13.5" customHeight="1">
      <c r="A68" s="14" t="s">
        <v>466</v>
      </c>
      <c r="D68" s="192">
        <v>23887</v>
      </c>
      <c r="E68" s="192">
        <v>40108</v>
      </c>
      <c r="F68" s="25"/>
    </row>
    <row r="69" spans="4:6" s="14" customFormat="1" ht="8.25" customHeight="1">
      <c r="D69" s="25"/>
      <c r="E69" s="25"/>
      <c r="F69" s="25"/>
    </row>
    <row r="70" spans="1:6" s="14" customFormat="1" ht="12.75" customHeight="1">
      <c r="A70" s="26"/>
      <c r="B70" s="27" t="s">
        <v>490</v>
      </c>
      <c r="C70" s="28"/>
      <c r="D70" s="18">
        <f>SUM(D65:D69)</f>
        <v>1906139</v>
      </c>
      <c r="E70" s="18">
        <f>SUM(E65:E69)</f>
        <v>1564595</v>
      </c>
      <c r="F70" s="25"/>
    </row>
    <row r="71" spans="4:6" s="14" customFormat="1" ht="10.5" customHeight="1">
      <c r="D71" s="25"/>
      <c r="E71" s="25"/>
      <c r="F71" s="25"/>
    </row>
    <row r="72" spans="1:11" s="14" customFormat="1" ht="13.5" customHeight="1">
      <c r="A72" s="14" t="s">
        <v>1189</v>
      </c>
      <c r="D72" s="192">
        <v>235139</v>
      </c>
      <c r="E72" s="192">
        <v>343901</v>
      </c>
      <c r="F72" s="25"/>
      <c r="J72" s="25"/>
      <c r="K72" s="25"/>
    </row>
    <row r="73" spans="1:11" s="14" customFormat="1" ht="13.5" customHeight="1">
      <c r="A73" s="14" t="s">
        <v>1188</v>
      </c>
      <c r="B73" s="29"/>
      <c r="C73" s="29"/>
      <c r="D73" s="192">
        <v>42184</v>
      </c>
      <c r="E73" s="192">
        <v>185391</v>
      </c>
      <c r="F73" s="25"/>
      <c r="J73" s="25"/>
      <c r="K73" s="25"/>
    </row>
    <row r="74" spans="1:11" s="14" customFormat="1" ht="13.5" customHeight="1">
      <c r="A74" s="14" t="s">
        <v>1187</v>
      </c>
      <c r="D74" s="192">
        <v>5123</v>
      </c>
      <c r="E74" s="192">
        <v>6244</v>
      </c>
      <c r="F74" s="25"/>
      <c r="J74" s="25"/>
      <c r="K74" s="25"/>
    </row>
    <row r="75" spans="1:11" s="14" customFormat="1" ht="10.5" customHeight="1">
      <c r="A75" s="14" t="s">
        <v>1186</v>
      </c>
      <c r="B75" s="29"/>
      <c r="C75" s="29"/>
      <c r="D75" s="192">
        <v>0</v>
      </c>
      <c r="E75" s="192">
        <v>0</v>
      </c>
      <c r="F75" s="25"/>
      <c r="J75" s="25"/>
      <c r="K75" s="25"/>
    </row>
    <row r="76" spans="4:11" s="14" customFormat="1" ht="8.25" customHeight="1">
      <c r="D76" s="25"/>
      <c r="E76" s="25"/>
      <c r="F76" s="25"/>
      <c r="J76" s="25"/>
      <c r="K76" s="25"/>
    </row>
    <row r="77" spans="1:12" s="14" customFormat="1" ht="12.75">
      <c r="A77" s="26"/>
      <c r="B77" s="27" t="s">
        <v>1190</v>
      </c>
      <c r="C77" s="28"/>
      <c r="D77" s="18">
        <f>SUM(D72:D76)</f>
        <v>282446</v>
      </c>
      <c r="E77" s="18">
        <f>SUM(E72:E76)</f>
        <v>535536</v>
      </c>
      <c r="F77" s="25"/>
      <c r="L77" s="3"/>
    </row>
    <row r="78" spans="1:11" ht="9.75" customHeight="1" thickBot="1">
      <c r="A78" s="14"/>
      <c r="B78" s="14"/>
      <c r="C78" s="14"/>
      <c r="D78" s="25"/>
      <c r="E78" s="25"/>
      <c r="G78" s="14"/>
      <c r="H78" s="14"/>
      <c r="I78" s="14"/>
      <c r="J78" s="14"/>
      <c r="K78" s="14"/>
    </row>
    <row r="79" spans="1:11" ht="16.5" thickBot="1">
      <c r="A79" s="198"/>
      <c r="B79" s="199"/>
      <c r="C79" s="200" t="s">
        <v>492</v>
      </c>
      <c r="D79" s="197">
        <f>D77+D70+D63+D57+D48</f>
        <v>2589139</v>
      </c>
      <c r="E79" s="197">
        <f>E77+E70+E63+E57+E48</f>
        <v>2758448</v>
      </c>
      <c r="G79" s="14"/>
      <c r="H79" s="14"/>
      <c r="I79" s="14"/>
      <c r="J79" s="25"/>
      <c r="K79" s="25"/>
    </row>
    <row r="80" spans="7:11" ht="13.5" thickBot="1">
      <c r="G80" s="14"/>
      <c r="H80" s="14"/>
      <c r="I80" s="14"/>
      <c r="J80" s="25"/>
      <c r="K80" s="25"/>
    </row>
    <row r="81" spans="1:11" ht="17.25" thickBot="1" thickTop="1">
      <c r="A81" s="201" t="s">
        <v>493</v>
      </c>
      <c r="B81" s="202"/>
      <c r="C81" s="202"/>
      <c r="D81" s="203">
        <f>D79+D39</f>
        <v>12069422</v>
      </c>
      <c r="E81" s="203">
        <f>E79+E39</f>
        <v>16487995</v>
      </c>
      <c r="G81" s="201" t="s">
        <v>494</v>
      </c>
      <c r="H81" s="202"/>
      <c r="I81" s="202"/>
      <c r="J81" s="203">
        <f>J66+J34+J13</f>
        <v>12069422</v>
      </c>
      <c r="K81" s="203">
        <f>K66+K34+K13</f>
        <v>16487995</v>
      </c>
    </row>
    <row r="82" ht="13.5" thickTop="1"/>
    <row r="83" spans="10:11" ht="12.75">
      <c r="J83" s="3"/>
      <c r="K83" s="3"/>
    </row>
  </sheetData>
  <mergeCells count="8">
    <mergeCell ref="J6:K6"/>
    <mergeCell ref="A6:C7"/>
    <mergeCell ref="D6:E6"/>
    <mergeCell ref="G6:I7"/>
    <mergeCell ref="A60:C60"/>
    <mergeCell ref="D60:D61"/>
    <mergeCell ref="E60:E61"/>
    <mergeCell ref="A61:C61"/>
  </mergeCells>
  <printOptions horizontalCentered="1"/>
  <pageMargins left="0.35433070866141736" right="0.35433070866141736" top="0.5905511811023623" bottom="0.1968503937007874" header="0" footer="0"/>
  <pageSetup horizontalDpi="600" verticalDpi="600" orientation="portrait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83"/>
  <sheetViews>
    <sheetView showGridLines="0" workbookViewId="0" topLeftCell="E40">
      <selection activeCell="K48" sqref="K48"/>
    </sheetView>
  </sheetViews>
  <sheetFormatPr defaultColWidth="9.00390625" defaultRowHeight="12.75"/>
  <cols>
    <col min="1" max="2" width="3.125" style="3" customWidth="1"/>
    <col min="3" max="3" width="42.00390625" style="3" customWidth="1"/>
    <col min="4" max="4" width="9.625" style="7" customWidth="1"/>
    <col min="5" max="5" width="10.625" style="7" customWidth="1"/>
    <col min="6" max="6" width="1.25" style="7" customWidth="1"/>
    <col min="7" max="8" width="3.125" style="3" customWidth="1"/>
    <col min="9" max="9" width="41.75390625" style="3" customWidth="1"/>
    <col min="10" max="10" width="10.25390625" style="7" customWidth="1"/>
    <col min="11" max="11" width="10.875" style="7" customWidth="1"/>
    <col min="12" max="16384" width="9.125" style="3" customWidth="1"/>
  </cols>
  <sheetData>
    <row r="1" spans="1:11" ht="15.75">
      <c r="A1" s="80" t="s">
        <v>811</v>
      </c>
      <c r="G1" s="21"/>
      <c r="K1" s="24" t="s">
        <v>1031</v>
      </c>
    </row>
    <row r="2" ht="31.5" customHeight="1">
      <c r="K2" s="42"/>
    </row>
    <row r="3" ht="21.75" customHeight="1"/>
    <row r="4" ht="26.25" customHeight="1"/>
    <row r="5" spans="5:11" ht="16.5" customHeight="1" thickBot="1">
      <c r="E5" s="8" t="s">
        <v>609</v>
      </c>
      <c r="K5" s="8" t="s">
        <v>609</v>
      </c>
    </row>
    <row r="6" spans="1:11" s="205" customFormat="1" ht="20.25" customHeight="1" thickBot="1">
      <c r="A6" s="395" t="s">
        <v>506</v>
      </c>
      <c r="B6" s="396"/>
      <c r="C6" s="397"/>
      <c r="D6" s="393" t="s">
        <v>507</v>
      </c>
      <c r="E6" s="394"/>
      <c r="F6" s="204"/>
      <c r="G6" s="395" t="s">
        <v>508</v>
      </c>
      <c r="H6" s="396"/>
      <c r="I6" s="397"/>
      <c r="J6" s="393" t="s">
        <v>507</v>
      </c>
      <c r="K6" s="394"/>
    </row>
    <row r="7" spans="1:11" s="189" customFormat="1" ht="26.25" customHeight="1" thickBot="1">
      <c r="A7" s="398"/>
      <c r="B7" s="399"/>
      <c r="C7" s="400"/>
      <c r="D7" s="206" t="s">
        <v>1036</v>
      </c>
      <c r="E7" s="206" t="s">
        <v>1037</v>
      </c>
      <c r="F7" s="207"/>
      <c r="G7" s="398"/>
      <c r="H7" s="399"/>
      <c r="I7" s="400"/>
      <c r="J7" s="206" t="s">
        <v>1036</v>
      </c>
      <c r="K7" s="206" t="s">
        <v>1037</v>
      </c>
    </row>
    <row r="8" spans="4:11" s="14" customFormat="1" ht="13.5" customHeight="1">
      <c r="D8" s="25"/>
      <c r="E8" s="25"/>
      <c r="F8" s="25"/>
      <c r="J8" s="25"/>
      <c r="K8" s="25"/>
    </row>
    <row r="9" spans="1:11" s="14" customFormat="1" ht="13.5" customHeight="1">
      <c r="A9" s="14" t="s">
        <v>564</v>
      </c>
      <c r="D9" s="192">
        <v>16547</v>
      </c>
      <c r="E9" s="192">
        <v>14096</v>
      </c>
      <c r="F9" s="25"/>
      <c r="G9" s="14" t="s">
        <v>1038</v>
      </c>
      <c r="J9" s="192">
        <v>1284151</v>
      </c>
      <c r="K9" s="192">
        <v>1160012</v>
      </c>
    </row>
    <row r="10" spans="1:11" s="14" customFormat="1" ht="13.5" customHeight="1">
      <c r="A10" s="14" t="s">
        <v>436</v>
      </c>
      <c r="D10" s="192">
        <v>25933</v>
      </c>
      <c r="E10" s="192">
        <v>15475</v>
      </c>
      <c r="F10" s="25"/>
      <c r="G10" s="14" t="s">
        <v>1039</v>
      </c>
      <c r="J10" s="192">
        <v>1305089</v>
      </c>
      <c r="K10" s="192">
        <v>2133430</v>
      </c>
    </row>
    <row r="11" spans="1:11" s="14" customFormat="1" ht="13.5" customHeight="1">
      <c r="A11" s="14" t="s">
        <v>565</v>
      </c>
      <c r="D11" s="192">
        <v>0</v>
      </c>
      <c r="E11" s="192">
        <v>0</v>
      </c>
      <c r="F11" s="25"/>
      <c r="G11" s="14" t="s">
        <v>1191</v>
      </c>
      <c r="J11" s="192">
        <v>0</v>
      </c>
      <c r="K11" s="192">
        <v>0</v>
      </c>
    </row>
    <row r="12" spans="1:11" s="14" customFormat="1" ht="13.5" customHeight="1" thickBot="1">
      <c r="A12" s="14" t="s">
        <v>1168</v>
      </c>
      <c r="D12" s="192">
        <v>0</v>
      </c>
      <c r="E12" s="192">
        <v>0</v>
      </c>
      <c r="F12" s="25"/>
      <c r="J12" s="25"/>
      <c r="K12" s="25"/>
    </row>
    <row r="13" spans="1:11" s="14" customFormat="1" ht="13.5" customHeight="1" thickBot="1">
      <c r="A13" s="14" t="s">
        <v>1169</v>
      </c>
      <c r="D13" s="192">
        <v>0</v>
      </c>
      <c r="E13" s="192">
        <v>0</v>
      </c>
      <c r="F13" s="25"/>
      <c r="G13" s="198"/>
      <c r="H13" s="199"/>
      <c r="I13" s="196" t="s">
        <v>1099</v>
      </c>
      <c r="J13" s="197">
        <f>SUM(J9:J12)</f>
        <v>2589240</v>
      </c>
      <c r="K13" s="197">
        <f>SUM(K9:K12)</f>
        <v>3293442</v>
      </c>
    </row>
    <row r="14" spans="4:11" s="14" customFormat="1" ht="13.5" customHeight="1">
      <c r="D14" s="25"/>
      <c r="E14" s="25"/>
      <c r="F14" s="25"/>
      <c r="J14" s="25"/>
      <c r="K14" s="25"/>
    </row>
    <row r="15" spans="1:11" s="14" customFormat="1" ht="13.5" customHeight="1">
      <c r="A15" s="26"/>
      <c r="B15" s="27" t="s">
        <v>1040</v>
      </c>
      <c r="C15" s="28"/>
      <c r="D15" s="18">
        <f>SUM(D9:D14)</f>
        <v>42480</v>
      </c>
      <c r="E15" s="18">
        <f>SUM(E9:E14)</f>
        <v>29571</v>
      </c>
      <c r="F15" s="25"/>
      <c r="G15" s="14" t="s">
        <v>569</v>
      </c>
      <c r="J15" s="192">
        <f>SUM(J16:J17)</f>
        <v>133866</v>
      </c>
      <c r="K15" s="192">
        <f>SUM(K16:K17)</f>
        <v>100001</v>
      </c>
    </row>
    <row r="16" spans="4:11" s="14" customFormat="1" ht="13.5" customHeight="1">
      <c r="D16" s="25"/>
      <c r="E16" s="25"/>
      <c r="F16" s="25"/>
      <c r="I16" s="29" t="s">
        <v>570</v>
      </c>
      <c r="J16" s="192">
        <v>133866</v>
      </c>
      <c r="K16" s="192">
        <v>100001</v>
      </c>
    </row>
    <row r="17" spans="1:11" s="14" customFormat="1" ht="13.5" customHeight="1">
      <c r="A17" s="14" t="s">
        <v>566</v>
      </c>
      <c r="D17" s="192">
        <v>2040937</v>
      </c>
      <c r="E17" s="192">
        <v>2842284</v>
      </c>
      <c r="F17" s="25"/>
      <c r="I17" s="29" t="s">
        <v>571</v>
      </c>
      <c r="J17" s="192">
        <v>0</v>
      </c>
      <c r="K17" s="192">
        <v>0</v>
      </c>
    </row>
    <row r="18" spans="1:11" s="14" customFormat="1" ht="13.5" customHeight="1">
      <c r="A18" s="14" t="s">
        <v>1171</v>
      </c>
      <c r="D18" s="192">
        <v>364966</v>
      </c>
      <c r="E18" s="192">
        <v>330534</v>
      </c>
      <c r="F18" s="25"/>
      <c r="G18" s="14" t="s">
        <v>1120</v>
      </c>
      <c r="J18" s="192">
        <v>1879</v>
      </c>
      <c r="K18" s="192">
        <v>2592</v>
      </c>
    </row>
    <row r="19" spans="1:11" s="14" customFormat="1" ht="13.5" customHeight="1">
      <c r="A19" s="14" t="s">
        <v>1172</v>
      </c>
      <c r="D19" s="192">
        <v>79738</v>
      </c>
      <c r="E19" s="192">
        <v>48842</v>
      </c>
      <c r="F19" s="25"/>
      <c r="G19" s="14" t="s">
        <v>1121</v>
      </c>
      <c r="J19" s="192">
        <v>0</v>
      </c>
      <c r="K19" s="192">
        <v>0</v>
      </c>
    </row>
    <row r="20" spans="1:11" s="14" customFormat="1" ht="13.5" customHeight="1">
      <c r="A20" s="14" t="s">
        <v>1173</v>
      </c>
      <c r="D20" s="192">
        <v>0</v>
      </c>
      <c r="E20" s="192">
        <v>0</v>
      </c>
      <c r="F20" s="25"/>
      <c r="G20" s="14" t="s">
        <v>1122</v>
      </c>
      <c r="J20" s="192">
        <v>0</v>
      </c>
      <c r="K20" s="192">
        <v>0</v>
      </c>
    </row>
    <row r="21" spans="1:11" s="14" customFormat="1" ht="13.5" customHeight="1">
      <c r="A21" s="14" t="s">
        <v>1174</v>
      </c>
      <c r="D21" s="192">
        <v>32592</v>
      </c>
      <c r="E21" s="192">
        <v>33169</v>
      </c>
      <c r="F21" s="25"/>
      <c r="G21" s="14" t="s">
        <v>479</v>
      </c>
      <c r="J21" s="192">
        <v>0</v>
      </c>
      <c r="K21" s="192">
        <v>0</v>
      </c>
    </row>
    <row r="22" spans="1:11" s="14" customFormat="1" ht="13.5" customHeight="1">
      <c r="A22" s="14" t="s">
        <v>1175</v>
      </c>
      <c r="D22" s="192">
        <v>800</v>
      </c>
      <c r="E22" s="192">
        <v>100</v>
      </c>
      <c r="F22" s="25"/>
      <c r="J22" s="25"/>
      <c r="K22" s="25"/>
    </row>
    <row r="23" spans="1:11" s="14" customFormat="1" ht="13.5" customHeight="1">
      <c r="A23" s="14" t="s">
        <v>1176</v>
      </c>
      <c r="D23" s="192">
        <v>0</v>
      </c>
      <c r="E23" s="192">
        <v>0</v>
      </c>
      <c r="F23" s="25"/>
      <c r="G23" s="26"/>
      <c r="H23" s="27" t="s">
        <v>1124</v>
      </c>
      <c r="I23" s="28"/>
      <c r="J23" s="18">
        <f>SUM(J15:J21)-J15</f>
        <v>135745</v>
      </c>
      <c r="K23" s="18">
        <f>SUM(K15:K21)-K15</f>
        <v>102593</v>
      </c>
    </row>
    <row r="24" spans="4:11" s="14" customFormat="1" ht="10.5" customHeight="1">
      <c r="D24" s="25"/>
      <c r="E24" s="25"/>
      <c r="F24" s="25"/>
      <c r="J24" s="25"/>
      <c r="K24" s="25"/>
    </row>
    <row r="25" spans="1:11" s="14" customFormat="1" ht="13.5" customHeight="1">
      <c r="A25" s="26"/>
      <c r="B25" s="27" t="s">
        <v>1123</v>
      </c>
      <c r="C25" s="28"/>
      <c r="D25" s="18">
        <f>SUM(D17:D24)</f>
        <v>2519033</v>
      </c>
      <c r="E25" s="18">
        <f>SUM(E17:E24)</f>
        <v>3254929</v>
      </c>
      <c r="F25" s="25"/>
      <c r="G25" s="14" t="s">
        <v>572</v>
      </c>
      <c r="J25" s="192">
        <f>SUM(J26:J27)</f>
        <v>26093</v>
      </c>
      <c r="K25" s="192">
        <f>SUM(K26:K27)</f>
        <v>32612</v>
      </c>
    </row>
    <row r="26" spans="4:11" s="14" customFormat="1" ht="13.5" customHeight="1">
      <c r="D26" s="25"/>
      <c r="E26" s="25"/>
      <c r="F26" s="25"/>
      <c r="I26" s="29" t="s">
        <v>573</v>
      </c>
      <c r="J26" s="192">
        <v>26093</v>
      </c>
      <c r="K26" s="192">
        <v>32612</v>
      </c>
    </row>
    <row r="27" spans="1:11" s="14" customFormat="1" ht="13.5" customHeight="1">
      <c r="A27" s="14" t="s">
        <v>1177</v>
      </c>
      <c r="D27" s="192">
        <v>0</v>
      </c>
      <c r="E27" s="192">
        <v>0</v>
      </c>
      <c r="F27" s="25"/>
      <c r="I27" s="29" t="s">
        <v>574</v>
      </c>
      <c r="J27" s="192">
        <v>0</v>
      </c>
      <c r="K27" s="192">
        <v>0</v>
      </c>
    </row>
    <row r="28" spans="1:11" s="14" customFormat="1" ht="13.5" customHeight="1">
      <c r="A28" s="14" t="s">
        <v>1178</v>
      </c>
      <c r="D28" s="192">
        <v>0</v>
      </c>
      <c r="E28" s="192">
        <v>0</v>
      </c>
      <c r="F28" s="25"/>
      <c r="G28" s="14" t="s">
        <v>1125</v>
      </c>
      <c r="J28" s="192">
        <v>0</v>
      </c>
      <c r="K28" s="192">
        <v>0</v>
      </c>
    </row>
    <row r="29" spans="1:11" s="14" customFormat="1" ht="13.5" customHeight="1">
      <c r="A29" s="14" t="s">
        <v>1179</v>
      </c>
      <c r="D29" s="192">
        <v>104</v>
      </c>
      <c r="E29" s="192">
        <v>89</v>
      </c>
      <c r="F29" s="25"/>
      <c r="G29" s="14" t="s">
        <v>480</v>
      </c>
      <c r="J29" s="192">
        <v>0</v>
      </c>
      <c r="K29" s="192">
        <v>0</v>
      </c>
    </row>
    <row r="30" spans="1:11" s="14" customFormat="1" ht="13.5" customHeight="1">
      <c r="A30" s="14" t="s">
        <v>973</v>
      </c>
      <c r="D30" s="192">
        <v>0</v>
      </c>
      <c r="E30" s="192">
        <v>0</v>
      </c>
      <c r="F30" s="25"/>
      <c r="G30" s="14" t="s">
        <v>1127</v>
      </c>
      <c r="J30" s="192">
        <v>0</v>
      </c>
      <c r="K30" s="192">
        <v>0</v>
      </c>
    </row>
    <row r="31" spans="1:11" s="14" customFormat="1" ht="13.5" customHeight="1">
      <c r="A31" s="14" t="s">
        <v>1180</v>
      </c>
      <c r="D31" s="192">
        <v>0</v>
      </c>
      <c r="E31" s="192">
        <v>0</v>
      </c>
      <c r="F31" s="25"/>
      <c r="J31" s="25"/>
      <c r="K31" s="25"/>
    </row>
    <row r="32" spans="4:11" s="14" customFormat="1" ht="13.5" customHeight="1">
      <c r="D32" s="25"/>
      <c r="E32" s="25"/>
      <c r="F32" s="25"/>
      <c r="G32" s="26"/>
      <c r="H32" s="27" t="s">
        <v>481</v>
      </c>
      <c r="I32" s="28"/>
      <c r="J32" s="18">
        <f>SUM(J25:J31)-J25</f>
        <v>26093</v>
      </c>
      <c r="K32" s="18">
        <f>SUM(K25:K31)-K25</f>
        <v>32612</v>
      </c>
    </row>
    <row r="33" spans="1:11" s="14" customFormat="1" ht="13.5" customHeight="1" thickBot="1">
      <c r="A33" s="26"/>
      <c r="B33" s="27" t="s">
        <v>1126</v>
      </c>
      <c r="C33" s="28"/>
      <c r="D33" s="18">
        <f>SUM(D27:D32)</f>
        <v>104</v>
      </c>
      <c r="E33" s="18">
        <f>SUM(E27:E32)</f>
        <v>89</v>
      </c>
      <c r="F33" s="25"/>
      <c r="J33" s="25"/>
      <c r="K33" s="25"/>
    </row>
    <row r="34" spans="4:11" s="14" customFormat="1" ht="13.5" customHeight="1" thickBot="1">
      <c r="D34" s="25"/>
      <c r="E34" s="25"/>
      <c r="F34" s="25"/>
      <c r="G34" s="198"/>
      <c r="H34" s="199"/>
      <c r="I34" s="196" t="s">
        <v>1129</v>
      </c>
      <c r="J34" s="197">
        <f>J23+J32</f>
        <v>161838</v>
      </c>
      <c r="K34" s="197">
        <f>K23+K32</f>
        <v>135205</v>
      </c>
    </row>
    <row r="35" spans="1:11" s="14" customFormat="1" ht="13.5" customHeight="1">
      <c r="A35" s="26"/>
      <c r="B35" s="27" t="s">
        <v>426</v>
      </c>
      <c r="C35" s="113"/>
      <c r="D35" s="18">
        <v>1054</v>
      </c>
      <c r="E35" s="18">
        <v>5299</v>
      </c>
      <c r="F35" s="25"/>
      <c r="J35" s="25"/>
      <c r="K35" s="25"/>
    </row>
    <row r="36" spans="1:11" s="14" customFormat="1" ht="13.5" customHeight="1">
      <c r="A36" s="41"/>
      <c r="B36" s="16"/>
      <c r="C36" s="41"/>
      <c r="D36" s="17"/>
      <c r="E36" s="17"/>
      <c r="F36" s="25"/>
      <c r="G36" s="14" t="s">
        <v>1192</v>
      </c>
      <c r="J36" s="192">
        <v>0</v>
      </c>
      <c r="K36" s="192">
        <v>0</v>
      </c>
    </row>
    <row r="37" spans="1:11" s="14" customFormat="1" ht="13.5" customHeight="1">
      <c r="A37" s="26"/>
      <c r="B37" s="27" t="s">
        <v>1181</v>
      </c>
      <c r="C37" s="113"/>
      <c r="D37" s="18">
        <v>0</v>
      </c>
      <c r="E37" s="18">
        <v>0</v>
      </c>
      <c r="F37" s="25"/>
      <c r="G37" s="14" t="s">
        <v>421</v>
      </c>
      <c r="J37" s="192">
        <v>0</v>
      </c>
      <c r="K37" s="192">
        <v>0</v>
      </c>
    </row>
    <row r="38" spans="4:11" s="14" customFormat="1" ht="13.5" customHeight="1" thickBot="1">
      <c r="D38" s="25"/>
      <c r="E38" s="25"/>
      <c r="F38" s="25"/>
      <c r="G38" s="14" t="s">
        <v>974</v>
      </c>
      <c r="J38" s="192">
        <v>0</v>
      </c>
      <c r="K38" s="192">
        <v>0</v>
      </c>
    </row>
    <row r="39" spans="1:11" s="14" customFormat="1" ht="13.5" customHeight="1" thickBot="1">
      <c r="A39" s="195"/>
      <c r="B39" s="31"/>
      <c r="C39" s="196" t="s">
        <v>1128</v>
      </c>
      <c r="D39" s="197">
        <f>D37+D35+D33+D25+D15</f>
        <v>2562671</v>
      </c>
      <c r="E39" s="197">
        <f>E37+E35+E33+E25+E15</f>
        <v>3289888</v>
      </c>
      <c r="F39" s="25"/>
      <c r="G39" s="14" t="s">
        <v>1193</v>
      </c>
      <c r="J39" s="192">
        <v>2781</v>
      </c>
      <c r="K39" s="192">
        <v>1024</v>
      </c>
    </row>
    <row r="40" spans="4:11" s="14" customFormat="1" ht="13.5" customHeight="1">
      <c r="D40" s="25"/>
      <c r="E40" s="25"/>
      <c r="F40" s="25"/>
      <c r="J40" s="25"/>
      <c r="K40" s="25"/>
    </row>
    <row r="41" spans="1:11" s="14" customFormat="1" ht="13.5" customHeight="1">
      <c r="A41" s="14" t="s">
        <v>468</v>
      </c>
      <c r="D41" s="192">
        <v>32610</v>
      </c>
      <c r="E41" s="192">
        <v>18110</v>
      </c>
      <c r="F41" s="25"/>
      <c r="G41" s="26"/>
      <c r="H41" s="27" t="s">
        <v>482</v>
      </c>
      <c r="I41" s="28"/>
      <c r="J41" s="18">
        <f>SUM(J36:J40)</f>
        <v>2781</v>
      </c>
      <c r="K41" s="18">
        <f>SUM(K36:K40)</f>
        <v>1024</v>
      </c>
    </row>
    <row r="42" spans="1:11" s="14" customFormat="1" ht="13.5" customHeight="1">
      <c r="A42" s="14" t="s">
        <v>1182</v>
      </c>
      <c r="D42" s="192">
        <v>0</v>
      </c>
      <c r="E42" s="192">
        <v>0</v>
      </c>
      <c r="F42" s="25"/>
      <c r="J42" s="25"/>
      <c r="K42" s="25"/>
    </row>
    <row r="43" spans="1:11" s="14" customFormat="1" ht="13.5" customHeight="1">
      <c r="A43" s="14" t="s">
        <v>1183</v>
      </c>
      <c r="D43" s="192">
        <v>0</v>
      </c>
      <c r="E43" s="192">
        <v>0</v>
      </c>
      <c r="F43" s="25"/>
      <c r="G43" s="14" t="s">
        <v>422</v>
      </c>
      <c r="J43" s="192">
        <v>0</v>
      </c>
      <c r="K43" s="192">
        <v>0</v>
      </c>
    </row>
    <row r="44" spans="1:11" s="14" customFormat="1" ht="13.5" customHeight="1">
      <c r="A44" s="14" t="s">
        <v>1184</v>
      </c>
      <c r="D44" s="192">
        <v>1994</v>
      </c>
      <c r="E44" s="192">
        <v>1960</v>
      </c>
      <c r="F44" s="25"/>
      <c r="G44" s="14" t="s">
        <v>423</v>
      </c>
      <c r="J44" s="192">
        <v>0</v>
      </c>
      <c r="K44" s="192">
        <v>0</v>
      </c>
    </row>
    <row r="45" spans="1:11" s="14" customFormat="1" ht="13.5" customHeight="1">
      <c r="A45" s="14" t="s">
        <v>1041</v>
      </c>
      <c r="D45" s="192">
        <v>708</v>
      </c>
      <c r="E45" s="192">
        <v>645</v>
      </c>
      <c r="F45" s="25"/>
      <c r="G45" s="14" t="s">
        <v>575</v>
      </c>
      <c r="J45" s="192">
        <f>SUM(J46:J47)</f>
        <v>16971</v>
      </c>
      <c r="K45" s="192">
        <f>SUM(K46:K47)</f>
        <v>22473</v>
      </c>
    </row>
    <row r="46" spans="1:11" s="14" customFormat="1" ht="13.5" customHeight="1">
      <c r="A46" s="14" t="s">
        <v>1185</v>
      </c>
      <c r="D46" s="192">
        <v>0</v>
      </c>
      <c r="E46" s="192">
        <v>0</v>
      </c>
      <c r="F46" s="25"/>
      <c r="I46" s="29" t="s">
        <v>424</v>
      </c>
      <c r="J46" s="192">
        <v>13982</v>
      </c>
      <c r="K46" s="192">
        <v>20663</v>
      </c>
    </row>
    <row r="47" spans="4:11" s="14" customFormat="1" ht="13.5" customHeight="1">
      <c r="D47" s="25"/>
      <c r="E47" s="25"/>
      <c r="F47" s="25"/>
      <c r="I47" s="29" t="s">
        <v>444</v>
      </c>
      <c r="J47" s="192">
        <v>2989</v>
      </c>
      <c r="K47" s="192">
        <v>1810</v>
      </c>
    </row>
    <row r="48" spans="1:11" s="14" customFormat="1" ht="13.5" customHeight="1">
      <c r="A48" s="26"/>
      <c r="B48" s="27" t="s">
        <v>485</v>
      </c>
      <c r="C48" s="28"/>
      <c r="D48" s="18">
        <f>SUM(D41:D47)</f>
        <v>35312</v>
      </c>
      <c r="E48" s="18">
        <f>SUM(E41:E47)</f>
        <v>20715</v>
      </c>
      <c r="F48" s="25"/>
      <c r="G48" s="14" t="s">
        <v>445</v>
      </c>
      <c r="J48" s="192">
        <f>SUM(J49:J53)</f>
        <v>1757</v>
      </c>
      <c r="K48" s="192">
        <f>SUM(K49:K53)</f>
        <v>1757</v>
      </c>
    </row>
    <row r="49" spans="4:11" s="14" customFormat="1" ht="13.5" customHeight="1">
      <c r="D49" s="25"/>
      <c r="E49" s="25"/>
      <c r="F49" s="25"/>
      <c r="I49" s="29" t="s">
        <v>425</v>
      </c>
      <c r="J49" s="41">
        <v>0</v>
      </c>
      <c r="K49" s="41">
        <v>0</v>
      </c>
    </row>
    <row r="50" spans="1:11" s="14" customFormat="1" ht="13.5" customHeight="1">
      <c r="A50" s="14" t="s">
        <v>437</v>
      </c>
      <c r="D50" s="192">
        <v>9917</v>
      </c>
      <c r="E50" s="192">
        <v>6364</v>
      </c>
      <c r="F50" s="25"/>
      <c r="I50" s="29" t="s">
        <v>446</v>
      </c>
      <c r="J50" s="192">
        <v>0</v>
      </c>
      <c r="K50" s="192">
        <v>0</v>
      </c>
    </row>
    <row r="51" spans="1:11" s="14" customFormat="1" ht="13.5" customHeight="1">
      <c r="A51" s="14" t="s">
        <v>438</v>
      </c>
      <c r="D51" s="192">
        <v>512</v>
      </c>
      <c r="E51" s="192">
        <v>1076</v>
      </c>
      <c r="F51" s="25"/>
      <c r="I51" s="29" t="s">
        <v>427</v>
      </c>
      <c r="J51" s="192">
        <v>1757</v>
      </c>
      <c r="K51" s="192">
        <v>1757</v>
      </c>
    </row>
    <row r="52" spans="1:11" s="14" customFormat="1" ht="13.5" customHeight="1">
      <c r="A52" s="14" t="s">
        <v>439</v>
      </c>
      <c r="D52" s="192">
        <v>0</v>
      </c>
      <c r="E52" s="192">
        <v>0</v>
      </c>
      <c r="F52" s="25"/>
      <c r="I52" s="29" t="s">
        <v>428</v>
      </c>
      <c r="J52" s="192">
        <v>0</v>
      </c>
      <c r="K52" s="192">
        <v>0</v>
      </c>
    </row>
    <row r="53" spans="1:11" s="14" customFormat="1" ht="13.5" customHeight="1">
      <c r="A53" s="14" t="s">
        <v>440</v>
      </c>
      <c r="D53" s="192">
        <f>SUM(D54:D55)</f>
        <v>2135</v>
      </c>
      <c r="E53" s="192">
        <f>SUM(E54:E55)</f>
        <v>431</v>
      </c>
      <c r="F53" s="25"/>
      <c r="I53" s="29" t="s">
        <v>447</v>
      </c>
      <c r="J53" s="192">
        <v>0</v>
      </c>
      <c r="K53" s="192">
        <v>0</v>
      </c>
    </row>
    <row r="54" spans="3:11" s="14" customFormat="1" ht="13.5" customHeight="1">
      <c r="C54" s="14" t="s">
        <v>567</v>
      </c>
      <c r="D54" s="192">
        <v>29</v>
      </c>
      <c r="E54" s="192">
        <v>22</v>
      </c>
      <c r="F54" s="25"/>
      <c r="J54" s="25"/>
      <c r="K54" s="25"/>
    </row>
    <row r="55" spans="3:11" s="14" customFormat="1" ht="13.5" customHeight="1">
      <c r="C55" s="14" t="s">
        <v>441</v>
      </c>
      <c r="D55" s="192">
        <v>2106</v>
      </c>
      <c r="E55" s="192">
        <v>409</v>
      </c>
      <c r="F55" s="25"/>
      <c r="G55" s="26"/>
      <c r="H55" s="27" t="s">
        <v>483</v>
      </c>
      <c r="I55" s="28"/>
      <c r="J55" s="18">
        <f>SUM(J43:J54)-J45-J48</f>
        <v>18728</v>
      </c>
      <c r="K55" s="18">
        <f>SUM(K43:K54)-K45-K48</f>
        <v>24230</v>
      </c>
    </row>
    <row r="56" spans="4:11" s="14" customFormat="1" ht="6.75" customHeight="1">
      <c r="D56" s="25"/>
      <c r="E56" s="25"/>
      <c r="F56" s="25"/>
      <c r="J56" s="25"/>
      <c r="K56" s="25"/>
    </row>
    <row r="57" spans="1:11" s="14" customFormat="1" ht="13.5" customHeight="1">
      <c r="A57" s="26"/>
      <c r="B57" s="27" t="s">
        <v>486</v>
      </c>
      <c r="C57" s="28"/>
      <c r="D57" s="18">
        <f>SUM(D50:D56)-D53</f>
        <v>12564</v>
      </c>
      <c r="E57" s="18">
        <f>SUM(E50:E56)-E53</f>
        <v>7871</v>
      </c>
      <c r="F57" s="25"/>
      <c r="G57" s="14" t="s">
        <v>448</v>
      </c>
      <c r="J57" s="192">
        <v>1065</v>
      </c>
      <c r="K57" s="192">
        <v>122072</v>
      </c>
    </row>
    <row r="58" spans="4:11" s="14" customFormat="1" ht="13.5" customHeight="1">
      <c r="D58" s="25"/>
      <c r="E58" s="25"/>
      <c r="F58" s="25"/>
      <c r="G58" s="14" t="s">
        <v>449</v>
      </c>
      <c r="I58" s="29"/>
      <c r="J58" s="192">
        <v>10221</v>
      </c>
      <c r="K58" s="192">
        <v>11163</v>
      </c>
    </row>
    <row r="59" spans="1:11" s="14" customFormat="1" ht="13.5" customHeight="1">
      <c r="A59" s="14" t="s">
        <v>442</v>
      </c>
      <c r="D59" s="192">
        <v>0</v>
      </c>
      <c r="E59" s="192">
        <v>0</v>
      </c>
      <c r="F59" s="25"/>
      <c r="G59" s="14" t="s">
        <v>463</v>
      </c>
      <c r="J59" s="192">
        <v>193</v>
      </c>
      <c r="K59" s="192">
        <v>241</v>
      </c>
    </row>
    <row r="60" spans="1:11" s="14" customFormat="1" ht="13.5" customHeight="1">
      <c r="A60" s="364" t="s">
        <v>443</v>
      </c>
      <c r="B60" s="364"/>
      <c r="C60" s="364"/>
      <c r="D60" s="392">
        <v>0</v>
      </c>
      <c r="E60" s="392">
        <v>0</v>
      </c>
      <c r="F60" s="25"/>
      <c r="G60" s="14" t="s">
        <v>464</v>
      </c>
      <c r="I60" s="29"/>
      <c r="J60" s="192">
        <v>5581</v>
      </c>
      <c r="K60" s="192">
        <v>5555</v>
      </c>
    </row>
    <row r="61" spans="1:11" s="14" customFormat="1" ht="13.5" customHeight="1">
      <c r="A61" s="364" t="s">
        <v>467</v>
      </c>
      <c r="B61" s="364"/>
      <c r="C61" s="364"/>
      <c r="D61" s="392"/>
      <c r="E61" s="392"/>
      <c r="F61" s="25"/>
      <c r="I61" s="29" t="s">
        <v>465</v>
      </c>
      <c r="J61" s="192">
        <v>0</v>
      </c>
      <c r="K61" s="192">
        <v>0</v>
      </c>
    </row>
    <row r="62" spans="2:11" s="14" customFormat="1" ht="13.5" customHeight="1">
      <c r="B62" s="59"/>
      <c r="D62" s="25"/>
      <c r="E62" s="25"/>
      <c r="F62" s="25"/>
      <c r="I62" s="29" t="s">
        <v>429</v>
      </c>
      <c r="J62" s="192">
        <v>0</v>
      </c>
      <c r="K62" s="192">
        <v>0</v>
      </c>
    </row>
    <row r="63" spans="1:11" s="14" customFormat="1" ht="15" customHeight="1">
      <c r="A63" s="26"/>
      <c r="B63" s="27" t="s">
        <v>487</v>
      </c>
      <c r="C63" s="28"/>
      <c r="D63" s="18">
        <f>SUM(D60:D62)</f>
        <v>0</v>
      </c>
      <c r="E63" s="18">
        <f>SUM(E60:E62)</f>
        <v>0</v>
      </c>
      <c r="F63" s="25"/>
      <c r="J63" s="25"/>
      <c r="K63" s="25"/>
    </row>
    <row r="64" spans="4:11" s="14" customFormat="1" ht="13.5" customHeight="1">
      <c r="D64" s="25"/>
      <c r="E64" s="25"/>
      <c r="F64" s="25"/>
      <c r="G64" s="26"/>
      <c r="H64" s="27" t="s">
        <v>484</v>
      </c>
      <c r="I64" s="28"/>
      <c r="J64" s="18">
        <f>SUM(J57:J63)</f>
        <v>17060</v>
      </c>
      <c r="K64" s="18">
        <f>SUM(K57:K63)</f>
        <v>139031</v>
      </c>
    </row>
    <row r="65" spans="1:11" s="14" customFormat="1" ht="13.5" customHeight="1" thickBot="1">
      <c r="A65" s="14" t="s">
        <v>568</v>
      </c>
      <c r="D65" s="192">
        <v>3570</v>
      </c>
      <c r="E65" s="192">
        <v>595</v>
      </c>
      <c r="F65" s="25"/>
      <c r="J65" s="25"/>
      <c r="K65" s="25"/>
    </row>
    <row r="66" spans="1:11" s="14" customFormat="1" ht="13.5" customHeight="1" thickBot="1">
      <c r="A66" s="14" t="s">
        <v>488</v>
      </c>
      <c r="D66" s="192">
        <v>142888</v>
      </c>
      <c r="E66" s="192">
        <v>114431</v>
      </c>
      <c r="F66" s="25"/>
      <c r="G66" s="198"/>
      <c r="H66" s="199"/>
      <c r="I66" s="196" t="s">
        <v>491</v>
      </c>
      <c r="J66" s="197">
        <f>J64+J55+J41</f>
        <v>38569</v>
      </c>
      <c r="K66" s="197">
        <f>K64+K55+K41</f>
        <v>164285</v>
      </c>
    </row>
    <row r="67" spans="1:6" s="14" customFormat="1" ht="13.5" customHeight="1">
      <c r="A67" s="14" t="s">
        <v>489</v>
      </c>
      <c r="D67" s="192">
        <v>0</v>
      </c>
      <c r="E67" s="192">
        <v>0</v>
      </c>
      <c r="F67" s="25"/>
    </row>
    <row r="68" spans="1:6" s="14" customFormat="1" ht="13.5" customHeight="1">
      <c r="A68" s="14" t="s">
        <v>466</v>
      </c>
      <c r="D68" s="192">
        <v>5783</v>
      </c>
      <c r="E68" s="192">
        <v>5777</v>
      </c>
      <c r="F68" s="25"/>
    </row>
    <row r="69" spans="4:6" s="14" customFormat="1" ht="8.25" customHeight="1">
      <c r="D69" s="25"/>
      <c r="E69" s="25"/>
      <c r="F69" s="25"/>
    </row>
    <row r="70" spans="1:6" s="14" customFormat="1" ht="12.75" customHeight="1">
      <c r="A70" s="26"/>
      <c r="B70" s="27" t="s">
        <v>490</v>
      </c>
      <c r="C70" s="28"/>
      <c r="D70" s="18">
        <f>SUM(D65:D69)</f>
        <v>152241</v>
      </c>
      <c r="E70" s="18">
        <f>SUM(E65:E69)</f>
        <v>120803</v>
      </c>
      <c r="F70" s="25"/>
    </row>
    <row r="71" spans="4:6" s="14" customFormat="1" ht="10.5" customHeight="1">
      <c r="D71" s="25"/>
      <c r="E71" s="25"/>
      <c r="F71" s="25"/>
    </row>
    <row r="72" spans="1:11" s="14" customFormat="1" ht="13.5" customHeight="1">
      <c r="A72" s="14" t="s">
        <v>1189</v>
      </c>
      <c r="D72" s="192">
        <v>951</v>
      </c>
      <c r="E72" s="192">
        <v>1953</v>
      </c>
      <c r="F72" s="25"/>
      <c r="J72" s="25"/>
      <c r="K72" s="25"/>
    </row>
    <row r="73" spans="1:11" s="14" customFormat="1" ht="13.5" customHeight="1">
      <c r="A73" s="14" t="s">
        <v>1188</v>
      </c>
      <c r="B73" s="29"/>
      <c r="C73" s="29"/>
      <c r="D73" s="192">
        <v>22746</v>
      </c>
      <c r="E73" s="192">
        <v>147816</v>
      </c>
      <c r="F73" s="25"/>
      <c r="J73" s="25"/>
      <c r="K73" s="25"/>
    </row>
    <row r="74" spans="1:11" s="14" customFormat="1" ht="13.5" customHeight="1">
      <c r="A74" s="14" t="s">
        <v>1187</v>
      </c>
      <c r="D74" s="192">
        <v>3162</v>
      </c>
      <c r="E74" s="192">
        <v>3886</v>
      </c>
      <c r="F74" s="25"/>
      <c r="J74" s="25"/>
      <c r="K74" s="25"/>
    </row>
    <row r="75" spans="1:11" s="14" customFormat="1" ht="10.5" customHeight="1">
      <c r="A75" s="14" t="s">
        <v>1186</v>
      </c>
      <c r="B75" s="29"/>
      <c r="C75" s="29"/>
      <c r="D75" s="192">
        <v>0</v>
      </c>
      <c r="E75" s="192">
        <v>0</v>
      </c>
      <c r="F75" s="25"/>
      <c r="J75" s="25"/>
      <c r="K75" s="25"/>
    </row>
    <row r="76" spans="4:11" s="14" customFormat="1" ht="8.25" customHeight="1">
      <c r="D76" s="25"/>
      <c r="E76" s="25"/>
      <c r="F76" s="25"/>
      <c r="J76" s="25"/>
      <c r="K76" s="25"/>
    </row>
    <row r="77" spans="1:12" s="14" customFormat="1" ht="12.75">
      <c r="A77" s="26"/>
      <c r="B77" s="27" t="s">
        <v>1190</v>
      </c>
      <c r="C77" s="28"/>
      <c r="D77" s="18">
        <f>SUM(D72:D76)</f>
        <v>26859</v>
      </c>
      <c r="E77" s="18">
        <f>SUM(E72:E76)</f>
        <v>153655</v>
      </c>
      <c r="F77" s="25"/>
      <c r="L77" s="3"/>
    </row>
    <row r="78" spans="1:11" ht="9.75" customHeight="1" thickBot="1">
      <c r="A78" s="14"/>
      <c r="B78" s="14"/>
      <c r="C78" s="14"/>
      <c r="D78" s="25"/>
      <c r="E78" s="25"/>
      <c r="G78" s="14"/>
      <c r="H78" s="14"/>
      <c r="I78" s="14"/>
      <c r="J78" s="14"/>
      <c r="K78" s="14"/>
    </row>
    <row r="79" spans="1:11" ht="16.5" thickBot="1">
      <c r="A79" s="198"/>
      <c r="B79" s="199"/>
      <c r="C79" s="200" t="s">
        <v>492</v>
      </c>
      <c r="D79" s="197">
        <f>D77+D70+D63+D57+D48</f>
        <v>226976</v>
      </c>
      <c r="E79" s="197">
        <f>E77+E70+E63+E57+E48</f>
        <v>303044</v>
      </c>
      <c r="G79" s="14"/>
      <c r="H79" s="14"/>
      <c r="I79" s="14"/>
      <c r="J79" s="25"/>
      <c r="K79" s="25"/>
    </row>
    <row r="80" spans="7:11" ht="13.5" thickBot="1">
      <c r="G80" s="14"/>
      <c r="H80" s="14"/>
      <c r="I80" s="14"/>
      <c r="J80" s="25"/>
      <c r="K80" s="25"/>
    </row>
    <row r="81" spans="1:11" ht="17.25" thickBot="1" thickTop="1">
      <c r="A81" s="201" t="s">
        <v>493</v>
      </c>
      <c r="B81" s="202"/>
      <c r="C81" s="202"/>
      <c r="D81" s="203">
        <f>D79+D39</f>
        <v>2789647</v>
      </c>
      <c r="E81" s="203">
        <f>E79+E39</f>
        <v>3592932</v>
      </c>
      <c r="G81" s="201" t="s">
        <v>494</v>
      </c>
      <c r="H81" s="202"/>
      <c r="I81" s="202"/>
      <c r="J81" s="203">
        <f>J66+J34+J13</f>
        <v>2789647</v>
      </c>
      <c r="K81" s="203">
        <f>K66+K34+K13</f>
        <v>3592932</v>
      </c>
    </row>
    <row r="82" ht="13.5" thickTop="1"/>
    <row r="83" spans="10:11" ht="12.75">
      <c r="J83" s="3"/>
      <c r="K83" s="3"/>
    </row>
  </sheetData>
  <mergeCells count="8">
    <mergeCell ref="J6:K6"/>
    <mergeCell ref="A6:C7"/>
    <mergeCell ref="D6:E6"/>
    <mergeCell ref="G6:I7"/>
    <mergeCell ref="A60:C60"/>
    <mergeCell ref="A61:C61"/>
    <mergeCell ref="D60:D61"/>
    <mergeCell ref="E60:E61"/>
  </mergeCells>
  <printOptions horizontalCentered="1"/>
  <pageMargins left="0.35433070866141736" right="0.35433070866141736" top="0.5905511811023623" bottom="0.3937007874015748" header="0" footer="0"/>
  <pageSetup horizontalDpi="600" verticalDpi="600" orientation="portrait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83"/>
  <sheetViews>
    <sheetView showGridLines="0" workbookViewId="0" topLeftCell="E40">
      <selection activeCell="K48" sqref="K48"/>
    </sheetView>
  </sheetViews>
  <sheetFormatPr defaultColWidth="9.00390625" defaultRowHeight="12.75"/>
  <cols>
    <col min="1" max="2" width="3.125" style="3" customWidth="1"/>
    <col min="3" max="3" width="42.00390625" style="3" customWidth="1"/>
    <col min="4" max="4" width="9.625" style="7" customWidth="1"/>
    <col min="5" max="5" width="10.625" style="7" customWidth="1"/>
    <col min="6" max="6" width="1.25" style="7" customWidth="1"/>
    <col min="7" max="8" width="3.125" style="3" customWidth="1"/>
    <col min="9" max="9" width="41.75390625" style="3" customWidth="1"/>
    <col min="10" max="10" width="10.25390625" style="7" customWidth="1"/>
    <col min="11" max="11" width="10.875" style="7" customWidth="1"/>
    <col min="12" max="16384" width="9.125" style="3" customWidth="1"/>
  </cols>
  <sheetData>
    <row r="1" spans="1:11" ht="15.75">
      <c r="A1" s="80" t="s">
        <v>811</v>
      </c>
      <c r="G1" s="21"/>
      <c r="K1" s="24" t="s">
        <v>1032</v>
      </c>
    </row>
    <row r="2" ht="31.5" customHeight="1">
      <c r="K2" s="42"/>
    </row>
    <row r="3" ht="21.75" customHeight="1"/>
    <row r="4" ht="26.25" customHeight="1"/>
    <row r="5" spans="5:11" ht="16.5" customHeight="1" thickBot="1">
      <c r="E5" s="8" t="s">
        <v>609</v>
      </c>
      <c r="K5" s="8" t="s">
        <v>609</v>
      </c>
    </row>
    <row r="6" spans="1:11" s="205" customFormat="1" ht="20.25" customHeight="1" thickBot="1">
      <c r="A6" s="395" t="s">
        <v>506</v>
      </c>
      <c r="B6" s="396"/>
      <c r="C6" s="397"/>
      <c r="D6" s="393" t="s">
        <v>507</v>
      </c>
      <c r="E6" s="394"/>
      <c r="F6" s="204"/>
      <c r="G6" s="395" t="s">
        <v>508</v>
      </c>
      <c r="H6" s="396"/>
      <c r="I6" s="397"/>
      <c r="J6" s="393" t="s">
        <v>507</v>
      </c>
      <c r="K6" s="394"/>
    </row>
    <row r="7" spans="1:11" s="189" customFormat="1" ht="26.25" customHeight="1" thickBot="1">
      <c r="A7" s="398"/>
      <c r="B7" s="399"/>
      <c r="C7" s="400"/>
      <c r="D7" s="206" t="s">
        <v>1036</v>
      </c>
      <c r="E7" s="206" t="s">
        <v>1037</v>
      </c>
      <c r="F7" s="207"/>
      <c r="G7" s="398"/>
      <c r="H7" s="399"/>
      <c r="I7" s="400"/>
      <c r="J7" s="206" t="s">
        <v>1036</v>
      </c>
      <c r="K7" s="206" t="s">
        <v>1037</v>
      </c>
    </row>
    <row r="8" spans="4:11" s="14" customFormat="1" ht="13.5" customHeight="1">
      <c r="D8" s="25"/>
      <c r="E8" s="25"/>
      <c r="F8" s="25"/>
      <c r="J8" s="25"/>
      <c r="K8" s="25"/>
    </row>
    <row r="9" spans="1:11" s="14" customFormat="1" ht="13.5" customHeight="1">
      <c r="A9" s="14" t="s">
        <v>564</v>
      </c>
      <c r="D9" s="192">
        <v>719</v>
      </c>
      <c r="E9" s="192">
        <v>430</v>
      </c>
      <c r="F9" s="25"/>
      <c r="G9" s="14" t="s">
        <v>1038</v>
      </c>
      <c r="J9" s="192">
        <v>1505411</v>
      </c>
      <c r="K9" s="192">
        <v>1629550</v>
      </c>
    </row>
    <row r="10" spans="1:11" s="14" customFormat="1" ht="13.5" customHeight="1">
      <c r="A10" s="14" t="s">
        <v>436</v>
      </c>
      <c r="D10" s="192">
        <v>45500</v>
      </c>
      <c r="E10" s="192">
        <v>37505</v>
      </c>
      <c r="F10" s="25"/>
      <c r="G10" s="14" t="s">
        <v>1039</v>
      </c>
      <c r="J10" s="192">
        <v>3823733</v>
      </c>
      <c r="K10" s="192">
        <v>7822861</v>
      </c>
    </row>
    <row r="11" spans="1:11" s="14" customFormat="1" ht="13.5" customHeight="1">
      <c r="A11" s="14" t="s">
        <v>565</v>
      </c>
      <c r="D11" s="192">
        <v>0</v>
      </c>
      <c r="E11" s="192">
        <v>0</v>
      </c>
      <c r="F11" s="25"/>
      <c r="G11" s="14" t="s">
        <v>1191</v>
      </c>
      <c r="J11" s="192">
        <v>0</v>
      </c>
      <c r="K11" s="192">
        <v>0</v>
      </c>
    </row>
    <row r="12" spans="1:11" s="14" customFormat="1" ht="13.5" customHeight="1" thickBot="1">
      <c r="A12" s="14" t="s">
        <v>1168</v>
      </c>
      <c r="D12" s="192">
        <v>0</v>
      </c>
      <c r="E12" s="192">
        <v>0</v>
      </c>
      <c r="F12" s="25"/>
      <c r="J12" s="25"/>
      <c r="K12" s="25"/>
    </row>
    <row r="13" spans="1:11" s="14" customFormat="1" ht="13.5" customHeight="1" thickBot="1">
      <c r="A13" s="14" t="s">
        <v>1169</v>
      </c>
      <c r="D13" s="192">
        <v>0</v>
      </c>
      <c r="E13" s="192">
        <v>0</v>
      </c>
      <c r="F13" s="25"/>
      <c r="G13" s="198"/>
      <c r="H13" s="199"/>
      <c r="I13" s="196" t="s">
        <v>1099</v>
      </c>
      <c r="J13" s="197">
        <f>SUM(J9:J12)</f>
        <v>5329144</v>
      </c>
      <c r="K13" s="197">
        <f>SUM(K9:K12)</f>
        <v>9452411</v>
      </c>
    </row>
    <row r="14" spans="4:11" s="14" customFormat="1" ht="13.5" customHeight="1">
      <c r="D14" s="25"/>
      <c r="E14" s="25"/>
      <c r="F14" s="25"/>
      <c r="J14" s="25"/>
      <c r="K14" s="25"/>
    </row>
    <row r="15" spans="1:11" s="14" customFormat="1" ht="13.5" customHeight="1">
      <c r="A15" s="26"/>
      <c r="B15" s="27" t="s">
        <v>1040</v>
      </c>
      <c r="C15" s="28"/>
      <c r="D15" s="18">
        <f>SUM(D9:D14)</f>
        <v>46219</v>
      </c>
      <c r="E15" s="18">
        <f>SUM(E9:E14)</f>
        <v>37935</v>
      </c>
      <c r="F15" s="25"/>
      <c r="G15" s="14" t="s">
        <v>569</v>
      </c>
      <c r="J15" s="192">
        <f>SUM(J16:J17)</f>
        <v>1378775</v>
      </c>
      <c r="K15" s="192">
        <f>SUM(K16:K17)</f>
        <v>989291</v>
      </c>
    </row>
    <row r="16" spans="4:11" s="14" customFormat="1" ht="13.5" customHeight="1">
      <c r="D16" s="25"/>
      <c r="E16" s="25"/>
      <c r="F16" s="25"/>
      <c r="I16" s="29" t="s">
        <v>570</v>
      </c>
      <c r="J16" s="192">
        <v>1378775</v>
      </c>
      <c r="K16" s="192">
        <v>989291</v>
      </c>
    </row>
    <row r="17" spans="1:11" s="14" customFormat="1" ht="13.5" customHeight="1">
      <c r="A17" s="14" t="s">
        <v>566</v>
      </c>
      <c r="D17" s="192">
        <v>1995838</v>
      </c>
      <c r="E17" s="192">
        <v>5198721</v>
      </c>
      <c r="F17" s="25"/>
      <c r="I17" s="29" t="s">
        <v>571</v>
      </c>
      <c r="J17" s="192">
        <v>0</v>
      </c>
      <c r="K17" s="192">
        <v>0</v>
      </c>
    </row>
    <row r="18" spans="1:11" s="14" customFormat="1" ht="13.5" customHeight="1">
      <c r="A18" s="14" t="s">
        <v>1171</v>
      </c>
      <c r="D18" s="192">
        <v>63751</v>
      </c>
      <c r="E18" s="192">
        <v>75948</v>
      </c>
      <c r="F18" s="25"/>
      <c r="G18" s="14" t="s">
        <v>1120</v>
      </c>
      <c r="J18" s="192">
        <v>333737</v>
      </c>
      <c r="K18" s="192">
        <v>371487</v>
      </c>
    </row>
    <row r="19" spans="1:11" s="14" customFormat="1" ht="13.5" customHeight="1">
      <c r="A19" s="14" t="s">
        <v>1172</v>
      </c>
      <c r="D19" s="192">
        <v>9406</v>
      </c>
      <c r="E19" s="192">
        <v>31313</v>
      </c>
      <c r="F19" s="25"/>
      <c r="G19" s="14" t="s">
        <v>1121</v>
      </c>
      <c r="J19" s="192">
        <v>0</v>
      </c>
      <c r="K19" s="192">
        <v>0</v>
      </c>
    </row>
    <row r="20" spans="1:11" s="14" customFormat="1" ht="13.5" customHeight="1">
      <c r="A20" s="14" t="s">
        <v>1173</v>
      </c>
      <c r="D20" s="192">
        <v>0</v>
      </c>
      <c r="E20" s="192">
        <v>0</v>
      </c>
      <c r="F20" s="25"/>
      <c r="G20" s="14" t="s">
        <v>1122</v>
      </c>
      <c r="J20" s="192">
        <v>0</v>
      </c>
      <c r="K20" s="192">
        <v>0</v>
      </c>
    </row>
    <row r="21" spans="1:11" s="14" customFormat="1" ht="13.5" customHeight="1">
      <c r="A21" s="14" t="s">
        <v>1174</v>
      </c>
      <c r="D21" s="192">
        <v>277993</v>
      </c>
      <c r="E21" s="192">
        <v>333202</v>
      </c>
      <c r="F21" s="25"/>
      <c r="G21" s="14" t="s">
        <v>479</v>
      </c>
      <c r="J21" s="192">
        <v>0</v>
      </c>
      <c r="K21" s="192">
        <v>0</v>
      </c>
    </row>
    <row r="22" spans="1:11" s="14" customFormat="1" ht="13.5" customHeight="1">
      <c r="A22" s="14" t="s">
        <v>1175</v>
      </c>
      <c r="D22" s="192">
        <v>0</v>
      </c>
      <c r="E22" s="192">
        <v>0</v>
      </c>
      <c r="F22" s="25"/>
      <c r="J22" s="25"/>
      <c r="K22" s="25"/>
    </row>
    <row r="23" spans="1:11" s="14" customFormat="1" ht="13.5" customHeight="1">
      <c r="A23" s="14" t="s">
        <v>1176</v>
      </c>
      <c r="D23" s="192">
        <v>0</v>
      </c>
      <c r="E23" s="192">
        <v>0</v>
      </c>
      <c r="F23" s="25"/>
      <c r="G23" s="26"/>
      <c r="H23" s="27" t="s">
        <v>1124</v>
      </c>
      <c r="I23" s="28"/>
      <c r="J23" s="18">
        <f>SUM(J15:J21)-J15</f>
        <v>1712512</v>
      </c>
      <c r="K23" s="18">
        <f>SUM(K15:K21)-K15</f>
        <v>1360778</v>
      </c>
    </row>
    <row r="24" spans="4:11" s="14" customFormat="1" ht="10.5" customHeight="1">
      <c r="D24" s="25"/>
      <c r="E24" s="25"/>
      <c r="F24" s="25"/>
      <c r="J24" s="25"/>
      <c r="K24" s="25"/>
    </row>
    <row r="25" spans="1:11" s="14" customFormat="1" ht="13.5" customHeight="1">
      <c r="A25" s="26"/>
      <c r="B25" s="27" t="s">
        <v>1123</v>
      </c>
      <c r="C25" s="28"/>
      <c r="D25" s="18">
        <f>SUM(D17:D24)</f>
        <v>2346988</v>
      </c>
      <c r="E25" s="18">
        <f>SUM(E17:E24)</f>
        <v>5639184</v>
      </c>
      <c r="F25" s="25"/>
      <c r="G25" s="14" t="s">
        <v>572</v>
      </c>
      <c r="J25" s="192">
        <v>0</v>
      </c>
      <c r="K25" s="192">
        <v>0</v>
      </c>
    </row>
    <row r="26" spans="4:11" s="14" customFormat="1" ht="13.5" customHeight="1">
      <c r="D26" s="25"/>
      <c r="E26" s="25"/>
      <c r="F26" s="25"/>
      <c r="I26" s="29" t="s">
        <v>573</v>
      </c>
      <c r="J26" s="192">
        <v>0</v>
      </c>
      <c r="K26" s="192">
        <v>0</v>
      </c>
    </row>
    <row r="27" spans="1:11" s="14" customFormat="1" ht="13.5" customHeight="1">
      <c r="A27" s="14" t="s">
        <v>1177</v>
      </c>
      <c r="D27" s="192">
        <v>1280435</v>
      </c>
      <c r="E27" s="192">
        <v>1677695</v>
      </c>
      <c r="F27" s="25"/>
      <c r="I27" s="29" t="s">
        <v>574</v>
      </c>
      <c r="J27" s="192">
        <v>0</v>
      </c>
      <c r="K27" s="192">
        <v>0</v>
      </c>
    </row>
    <row r="28" spans="1:11" s="14" customFormat="1" ht="13.5" customHeight="1">
      <c r="A28" s="14" t="s">
        <v>1178</v>
      </c>
      <c r="D28" s="192">
        <v>333150</v>
      </c>
      <c r="E28" s="192">
        <v>335525</v>
      </c>
      <c r="F28" s="25"/>
      <c r="G28" s="14" t="s">
        <v>1125</v>
      </c>
      <c r="J28" s="192">
        <v>0</v>
      </c>
      <c r="K28" s="192">
        <v>0</v>
      </c>
    </row>
    <row r="29" spans="1:11" s="14" customFormat="1" ht="13.5" customHeight="1">
      <c r="A29" s="14" t="s">
        <v>1179</v>
      </c>
      <c r="D29" s="192">
        <v>644578</v>
      </c>
      <c r="E29" s="192">
        <v>484583</v>
      </c>
      <c r="F29" s="25"/>
      <c r="G29" s="14" t="s">
        <v>480</v>
      </c>
      <c r="J29" s="192">
        <v>0</v>
      </c>
      <c r="K29" s="192">
        <v>0</v>
      </c>
    </row>
    <row r="30" spans="1:11" s="14" customFormat="1" ht="13.5" customHeight="1">
      <c r="A30" s="14" t="s">
        <v>973</v>
      </c>
      <c r="D30" s="192">
        <v>0</v>
      </c>
      <c r="E30" s="192">
        <v>0</v>
      </c>
      <c r="F30" s="25"/>
      <c r="G30" s="14" t="s">
        <v>1127</v>
      </c>
      <c r="J30" s="192">
        <v>0</v>
      </c>
      <c r="K30" s="192">
        <v>0</v>
      </c>
    </row>
    <row r="31" spans="1:11" s="14" customFormat="1" ht="13.5" customHeight="1">
      <c r="A31" s="14" t="s">
        <v>1180</v>
      </c>
      <c r="D31" s="192">
        <v>0</v>
      </c>
      <c r="E31" s="192">
        <v>0</v>
      </c>
      <c r="F31" s="25"/>
      <c r="J31" s="25"/>
      <c r="K31" s="25"/>
    </row>
    <row r="32" spans="4:11" s="14" customFormat="1" ht="13.5" customHeight="1">
      <c r="D32" s="25"/>
      <c r="E32" s="25"/>
      <c r="F32" s="25"/>
      <c r="G32" s="26"/>
      <c r="H32" s="27" t="s">
        <v>481</v>
      </c>
      <c r="I32" s="28"/>
      <c r="J32" s="18">
        <f>SUM(J25:J31)</f>
        <v>0</v>
      </c>
      <c r="K32" s="18">
        <f>SUM(K25:K31)</f>
        <v>0</v>
      </c>
    </row>
    <row r="33" spans="1:11" s="14" customFormat="1" ht="13.5" customHeight="1" thickBot="1">
      <c r="A33" s="26"/>
      <c r="B33" s="27" t="s">
        <v>1126</v>
      </c>
      <c r="C33" s="28"/>
      <c r="D33" s="18">
        <f>SUM(D27:D32)</f>
        <v>2258163</v>
      </c>
      <c r="E33" s="18">
        <f>SUM(E27:E32)</f>
        <v>2497803</v>
      </c>
      <c r="F33" s="25"/>
      <c r="J33" s="25"/>
      <c r="K33" s="25"/>
    </row>
    <row r="34" spans="4:11" s="14" customFormat="1" ht="13.5" customHeight="1" thickBot="1">
      <c r="D34" s="25"/>
      <c r="E34" s="25"/>
      <c r="F34" s="25"/>
      <c r="G34" s="198"/>
      <c r="H34" s="199"/>
      <c r="I34" s="196" t="s">
        <v>1129</v>
      </c>
      <c r="J34" s="197">
        <f>J23+J32</f>
        <v>1712512</v>
      </c>
      <c r="K34" s="197">
        <f>K23+K32</f>
        <v>1360778</v>
      </c>
    </row>
    <row r="35" spans="1:11" s="14" customFormat="1" ht="13.5" customHeight="1">
      <c r="A35" s="26"/>
      <c r="B35" s="27" t="s">
        <v>426</v>
      </c>
      <c r="C35" s="113"/>
      <c r="D35" s="18">
        <v>2266242</v>
      </c>
      <c r="E35" s="18">
        <v>2264737</v>
      </c>
      <c r="F35" s="25"/>
      <c r="J35" s="25"/>
      <c r="K35" s="25"/>
    </row>
    <row r="36" spans="1:11" s="14" customFormat="1" ht="13.5" customHeight="1">
      <c r="A36" s="41"/>
      <c r="B36" s="16"/>
      <c r="C36" s="41"/>
      <c r="D36" s="17"/>
      <c r="E36" s="17"/>
      <c r="F36" s="25"/>
      <c r="G36" s="14" t="s">
        <v>1192</v>
      </c>
      <c r="J36" s="192">
        <v>29215</v>
      </c>
      <c r="K36" s="192">
        <v>15785</v>
      </c>
    </row>
    <row r="37" spans="1:11" s="14" customFormat="1" ht="13.5" customHeight="1">
      <c r="A37" s="26"/>
      <c r="B37" s="27" t="s">
        <v>1181</v>
      </c>
      <c r="C37" s="113"/>
      <c r="D37" s="18">
        <v>0</v>
      </c>
      <c r="E37" s="18">
        <v>0</v>
      </c>
      <c r="F37" s="25"/>
      <c r="G37" s="14" t="s">
        <v>421</v>
      </c>
      <c r="J37" s="192">
        <v>360000</v>
      </c>
      <c r="K37" s="192">
        <v>360000</v>
      </c>
    </row>
    <row r="38" spans="4:11" s="14" customFormat="1" ht="13.5" customHeight="1" thickBot="1">
      <c r="D38" s="25"/>
      <c r="E38" s="25"/>
      <c r="F38" s="25"/>
      <c r="G38" s="14" t="s">
        <v>974</v>
      </c>
      <c r="J38" s="192">
        <v>627800</v>
      </c>
      <c r="K38" s="192">
        <v>500000</v>
      </c>
    </row>
    <row r="39" spans="1:11" s="14" customFormat="1" ht="13.5" customHeight="1" thickBot="1">
      <c r="A39" s="195"/>
      <c r="B39" s="31"/>
      <c r="C39" s="196" t="s">
        <v>1128</v>
      </c>
      <c r="D39" s="197">
        <f>D37+D35+D33+D25+D15</f>
        <v>6917612</v>
      </c>
      <c r="E39" s="197">
        <f>E37+E35+E33+E25+E15</f>
        <v>10439659</v>
      </c>
      <c r="F39" s="25"/>
      <c r="G39" s="14" t="s">
        <v>1193</v>
      </c>
      <c r="J39" s="192">
        <v>1</v>
      </c>
      <c r="K39" s="192">
        <v>0</v>
      </c>
    </row>
    <row r="40" spans="4:11" s="14" customFormat="1" ht="13.5" customHeight="1">
      <c r="D40" s="25"/>
      <c r="E40" s="25"/>
      <c r="F40" s="25"/>
      <c r="J40" s="25"/>
      <c r="K40" s="25"/>
    </row>
    <row r="41" spans="1:11" s="14" customFormat="1" ht="13.5" customHeight="1">
      <c r="A41" s="14" t="s">
        <v>468</v>
      </c>
      <c r="D41" s="192">
        <v>13680</v>
      </c>
      <c r="E41" s="192">
        <v>14054</v>
      </c>
      <c r="F41" s="25"/>
      <c r="G41" s="26"/>
      <c r="H41" s="27" t="s">
        <v>482</v>
      </c>
      <c r="I41" s="28"/>
      <c r="J41" s="18">
        <f>SUM(J36:J40)</f>
        <v>1017016</v>
      </c>
      <c r="K41" s="18">
        <f>SUM(K36:K40)</f>
        <v>875785</v>
      </c>
    </row>
    <row r="42" spans="1:11" s="14" customFormat="1" ht="13.5" customHeight="1">
      <c r="A42" s="14" t="s">
        <v>1182</v>
      </c>
      <c r="D42" s="192">
        <v>0</v>
      </c>
      <c r="E42" s="192">
        <v>0</v>
      </c>
      <c r="F42" s="25"/>
      <c r="J42" s="25"/>
      <c r="K42" s="25"/>
    </row>
    <row r="43" spans="1:11" s="14" customFormat="1" ht="13.5" customHeight="1">
      <c r="A43" s="14" t="s">
        <v>1183</v>
      </c>
      <c r="D43" s="192">
        <v>0</v>
      </c>
      <c r="E43" s="192">
        <v>0</v>
      </c>
      <c r="F43" s="25"/>
      <c r="G43" s="14" t="s">
        <v>422</v>
      </c>
      <c r="J43" s="192">
        <v>0</v>
      </c>
      <c r="K43" s="192">
        <v>0</v>
      </c>
    </row>
    <row r="44" spans="1:11" s="14" customFormat="1" ht="13.5" customHeight="1">
      <c r="A44" s="14" t="s">
        <v>1184</v>
      </c>
      <c r="D44" s="192">
        <v>0</v>
      </c>
      <c r="E44" s="192">
        <v>0</v>
      </c>
      <c r="F44" s="25"/>
      <c r="G44" s="14" t="s">
        <v>423</v>
      </c>
      <c r="J44" s="192">
        <v>0</v>
      </c>
      <c r="K44" s="192">
        <v>100000</v>
      </c>
    </row>
    <row r="45" spans="1:11" s="14" customFormat="1" ht="13.5" customHeight="1">
      <c r="A45" s="14" t="s">
        <v>1041</v>
      </c>
      <c r="D45" s="192">
        <v>0</v>
      </c>
      <c r="E45" s="192">
        <v>319</v>
      </c>
      <c r="F45" s="25"/>
      <c r="G45" s="14" t="s">
        <v>575</v>
      </c>
      <c r="J45" s="192">
        <f>SUM(J46:J47)</f>
        <v>111182</v>
      </c>
      <c r="K45" s="192">
        <f>SUM(K46:K47)</f>
        <v>183484</v>
      </c>
    </row>
    <row r="46" spans="1:11" s="14" customFormat="1" ht="13.5" customHeight="1">
      <c r="A46" s="14" t="s">
        <v>1185</v>
      </c>
      <c r="D46" s="192">
        <v>0</v>
      </c>
      <c r="E46" s="192">
        <v>0</v>
      </c>
      <c r="F46" s="25"/>
      <c r="I46" s="29" t="s">
        <v>424</v>
      </c>
      <c r="J46" s="192">
        <v>109690</v>
      </c>
      <c r="K46" s="192">
        <v>179748</v>
      </c>
    </row>
    <row r="47" spans="4:11" s="14" customFormat="1" ht="13.5" customHeight="1">
      <c r="D47" s="25"/>
      <c r="E47" s="25"/>
      <c r="F47" s="25"/>
      <c r="I47" s="29" t="s">
        <v>444</v>
      </c>
      <c r="J47" s="192">
        <v>1492</v>
      </c>
      <c r="K47" s="192">
        <v>3736</v>
      </c>
    </row>
    <row r="48" spans="1:11" s="14" customFormat="1" ht="13.5" customHeight="1">
      <c r="A48" s="26"/>
      <c r="B48" s="27" t="s">
        <v>485</v>
      </c>
      <c r="C48" s="28"/>
      <c r="D48" s="18">
        <f>SUM(D41:D47)</f>
        <v>13680</v>
      </c>
      <c r="E48" s="18">
        <f>SUM(E41:E47)</f>
        <v>14373</v>
      </c>
      <c r="F48" s="25"/>
      <c r="G48" s="14" t="s">
        <v>445</v>
      </c>
      <c r="J48" s="192">
        <f>SUM(J49:J53)</f>
        <v>814502</v>
      </c>
      <c r="K48" s="192">
        <f>SUM(K49:K53)</f>
        <v>460696</v>
      </c>
    </row>
    <row r="49" spans="4:11" s="14" customFormat="1" ht="13.5" customHeight="1">
      <c r="D49" s="25"/>
      <c r="E49" s="25"/>
      <c r="F49" s="25"/>
      <c r="I49" s="29" t="s">
        <v>425</v>
      </c>
      <c r="J49" s="41">
        <v>0</v>
      </c>
      <c r="K49" s="41">
        <v>0</v>
      </c>
    </row>
    <row r="50" spans="1:11" s="14" customFormat="1" ht="13.5" customHeight="1">
      <c r="A50" s="14" t="s">
        <v>437</v>
      </c>
      <c r="D50" s="192">
        <v>10187</v>
      </c>
      <c r="E50" s="192">
        <v>178012</v>
      </c>
      <c r="F50" s="25"/>
      <c r="I50" s="29" t="s">
        <v>446</v>
      </c>
      <c r="J50" s="192">
        <v>137800</v>
      </c>
      <c r="K50" s="192">
        <v>127800</v>
      </c>
    </row>
    <row r="51" spans="1:11" s="14" customFormat="1" ht="13.5" customHeight="1">
      <c r="A51" s="14" t="s">
        <v>438</v>
      </c>
      <c r="D51" s="192">
        <v>228124</v>
      </c>
      <c r="E51" s="192">
        <v>249613</v>
      </c>
      <c r="F51" s="25"/>
      <c r="I51" s="29" t="s">
        <v>427</v>
      </c>
      <c r="J51" s="192">
        <v>208137</v>
      </c>
      <c r="K51" s="192">
        <v>13431</v>
      </c>
    </row>
    <row r="52" spans="1:11" s="14" customFormat="1" ht="13.5" customHeight="1">
      <c r="A52" s="14" t="s">
        <v>439</v>
      </c>
      <c r="D52" s="192">
        <v>0</v>
      </c>
      <c r="E52" s="192">
        <v>0</v>
      </c>
      <c r="F52" s="25"/>
      <c r="I52" s="29" t="s">
        <v>428</v>
      </c>
      <c r="J52" s="192">
        <v>468565</v>
      </c>
      <c r="K52" s="192">
        <v>319465</v>
      </c>
    </row>
    <row r="53" spans="1:11" s="14" customFormat="1" ht="13.5" customHeight="1">
      <c r="A53" s="14" t="s">
        <v>440</v>
      </c>
      <c r="D53" s="192">
        <f>SUM(D54:D55)</f>
        <v>98558</v>
      </c>
      <c r="E53" s="192">
        <v>187733</v>
      </c>
      <c r="F53" s="25"/>
      <c r="I53" s="29" t="s">
        <v>447</v>
      </c>
      <c r="J53" s="192">
        <v>0</v>
      </c>
      <c r="K53" s="192">
        <v>0</v>
      </c>
    </row>
    <row r="54" spans="3:11" s="14" customFormat="1" ht="13.5" customHeight="1">
      <c r="C54" s="14" t="s">
        <v>567</v>
      </c>
      <c r="D54" s="192">
        <v>61097</v>
      </c>
      <c r="E54" s="192">
        <v>135732</v>
      </c>
      <c r="F54" s="25"/>
      <c r="J54" s="25"/>
      <c r="K54" s="25"/>
    </row>
    <row r="55" spans="3:11" s="14" customFormat="1" ht="13.5" customHeight="1">
      <c r="C55" s="14" t="s">
        <v>441</v>
      </c>
      <c r="D55" s="192">
        <v>37461</v>
      </c>
      <c r="E55" s="192">
        <v>52001</v>
      </c>
      <c r="F55" s="25"/>
      <c r="G55" s="26"/>
      <c r="H55" s="27" t="s">
        <v>483</v>
      </c>
      <c r="I55" s="28"/>
      <c r="J55" s="18">
        <f>SUM(J43:J54)-J45-J48</f>
        <v>925684</v>
      </c>
      <c r="K55" s="18">
        <f>SUM(K43:K54)-K45-K48</f>
        <v>744180</v>
      </c>
    </row>
    <row r="56" spans="4:11" s="14" customFormat="1" ht="6.75" customHeight="1">
      <c r="D56" s="25"/>
      <c r="E56" s="25"/>
      <c r="F56" s="25"/>
      <c r="J56" s="25"/>
      <c r="K56" s="25"/>
    </row>
    <row r="57" spans="1:11" s="14" customFormat="1" ht="13.5" customHeight="1">
      <c r="A57" s="26"/>
      <c r="B57" s="27" t="s">
        <v>486</v>
      </c>
      <c r="C57" s="28"/>
      <c r="D57" s="18">
        <f>SUM(D50:D56)-D53</f>
        <v>336869</v>
      </c>
      <c r="E57" s="18">
        <f>SUM(E50:E56)-E53</f>
        <v>615358</v>
      </c>
      <c r="F57" s="25"/>
      <c r="G57" s="14" t="s">
        <v>448</v>
      </c>
      <c r="J57" s="192">
        <v>269</v>
      </c>
      <c r="K57" s="192">
        <v>217</v>
      </c>
    </row>
    <row r="58" spans="4:11" s="14" customFormat="1" ht="13.5" customHeight="1">
      <c r="D58" s="25"/>
      <c r="E58" s="25"/>
      <c r="F58" s="25"/>
      <c r="G58" s="14" t="s">
        <v>449</v>
      </c>
      <c r="I58" s="29"/>
      <c r="J58" s="192">
        <v>278600</v>
      </c>
      <c r="K58" s="192">
        <v>430347</v>
      </c>
    </row>
    <row r="59" spans="1:11" s="14" customFormat="1" ht="13.5" customHeight="1">
      <c r="A59" s="14" t="s">
        <v>442</v>
      </c>
      <c r="D59" s="192">
        <v>0</v>
      </c>
      <c r="E59" s="192">
        <v>0</v>
      </c>
      <c r="F59" s="25"/>
      <c r="G59" s="14" t="s">
        <v>463</v>
      </c>
      <c r="J59" s="192">
        <v>0</v>
      </c>
      <c r="K59" s="192">
        <v>0</v>
      </c>
    </row>
    <row r="60" spans="1:11" s="14" customFormat="1" ht="13.5" customHeight="1">
      <c r="A60" s="364" t="s">
        <v>443</v>
      </c>
      <c r="B60" s="364"/>
      <c r="C60" s="364"/>
      <c r="D60" s="392">
        <v>2129</v>
      </c>
      <c r="E60" s="392">
        <v>0</v>
      </c>
      <c r="F60" s="25"/>
      <c r="G60" s="14" t="s">
        <v>464</v>
      </c>
      <c r="I60" s="29"/>
      <c r="J60" s="192">
        <v>16550</v>
      </c>
      <c r="K60" s="192">
        <v>31345</v>
      </c>
    </row>
    <row r="61" spans="1:11" s="14" customFormat="1" ht="13.5" customHeight="1">
      <c r="A61" s="364" t="s">
        <v>467</v>
      </c>
      <c r="B61" s="364"/>
      <c r="C61" s="364"/>
      <c r="D61" s="392"/>
      <c r="E61" s="392">
        <v>0</v>
      </c>
      <c r="F61" s="25"/>
      <c r="I61" s="29" t="s">
        <v>465</v>
      </c>
      <c r="J61" s="192">
        <v>5858</v>
      </c>
      <c r="K61" s="192">
        <v>10308</v>
      </c>
    </row>
    <row r="62" spans="2:11" s="14" customFormat="1" ht="13.5" customHeight="1">
      <c r="B62" s="59"/>
      <c r="D62" s="25"/>
      <c r="E62" s="25"/>
      <c r="F62" s="25"/>
      <c r="I62" s="29" t="s">
        <v>429</v>
      </c>
      <c r="J62" s="192">
        <v>0</v>
      </c>
      <c r="K62" s="192">
        <v>0</v>
      </c>
    </row>
    <row r="63" spans="1:11" s="14" customFormat="1" ht="15" customHeight="1">
      <c r="A63" s="26"/>
      <c r="B63" s="27" t="s">
        <v>487</v>
      </c>
      <c r="C63" s="28"/>
      <c r="D63" s="18">
        <f>SUM(D60:D62)</f>
        <v>2129</v>
      </c>
      <c r="E63" s="18">
        <f>SUM(E60:E62)</f>
        <v>0</v>
      </c>
      <c r="F63" s="25"/>
      <c r="J63" s="25"/>
      <c r="K63" s="25"/>
    </row>
    <row r="64" spans="4:11" s="14" customFormat="1" ht="13.5" customHeight="1">
      <c r="D64" s="25"/>
      <c r="E64" s="25"/>
      <c r="F64" s="25"/>
      <c r="G64" s="26"/>
      <c r="H64" s="27" t="s">
        <v>484</v>
      </c>
      <c r="I64" s="28"/>
      <c r="J64" s="18">
        <f>SUM(J57:J62)-J61</f>
        <v>295419</v>
      </c>
      <c r="K64" s="18">
        <f>SUM(K57:K62)-K61</f>
        <v>461909</v>
      </c>
    </row>
    <row r="65" spans="1:11" s="14" customFormat="1" ht="13.5" customHeight="1" thickBot="1">
      <c r="A65" s="14" t="s">
        <v>568</v>
      </c>
      <c r="D65" s="192">
        <v>478</v>
      </c>
      <c r="E65" s="192">
        <v>469</v>
      </c>
      <c r="F65" s="25"/>
      <c r="J65" s="25"/>
      <c r="K65" s="25"/>
    </row>
    <row r="66" spans="1:11" s="14" customFormat="1" ht="13.5" customHeight="1" thickBot="1">
      <c r="A66" s="14" t="s">
        <v>488</v>
      </c>
      <c r="D66" s="192">
        <v>1735316</v>
      </c>
      <c r="E66" s="192">
        <v>1408992</v>
      </c>
      <c r="F66" s="25"/>
      <c r="G66" s="198"/>
      <c r="H66" s="199"/>
      <c r="I66" s="196" t="s">
        <v>491</v>
      </c>
      <c r="J66" s="197">
        <f>J64+J55+J41</f>
        <v>2238119</v>
      </c>
      <c r="K66" s="197">
        <f>K64+K55+K41</f>
        <v>2081874</v>
      </c>
    </row>
    <row r="67" spans="1:6" s="14" customFormat="1" ht="13.5" customHeight="1">
      <c r="A67" s="14" t="s">
        <v>489</v>
      </c>
      <c r="D67" s="192">
        <v>0</v>
      </c>
      <c r="E67" s="192">
        <v>0</v>
      </c>
      <c r="F67" s="25"/>
    </row>
    <row r="68" spans="1:6" s="14" customFormat="1" ht="13.5" customHeight="1">
      <c r="A68" s="14" t="s">
        <v>466</v>
      </c>
      <c r="D68" s="192">
        <v>18104</v>
      </c>
      <c r="E68" s="192">
        <v>34331</v>
      </c>
      <c r="F68" s="25"/>
    </row>
    <row r="69" spans="4:6" s="14" customFormat="1" ht="8.25" customHeight="1">
      <c r="D69" s="25"/>
      <c r="E69" s="25"/>
      <c r="F69" s="25"/>
    </row>
    <row r="70" spans="1:6" s="14" customFormat="1" ht="12.75" customHeight="1">
      <c r="A70" s="26"/>
      <c r="B70" s="27" t="s">
        <v>490</v>
      </c>
      <c r="C70" s="28"/>
      <c r="D70" s="18">
        <f>SUM(D65:D69)</f>
        <v>1753898</v>
      </c>
      <c r="E70" s="18">
        <f>SUM(E65:E69)</f>
        <v>1443792</v>
      </c>
      <c r="F70" s="25"/>
    </row>
    <row r="71" spans="4:6" s="14" customFormat="1" ht="10.5" customHeight="1">
      <c r="D71" s="25"/>
      <c r="E71" s="25"/>
      <c r="F71" s="25"/>
    </row>
    <row r="72" spans="1:11" s="14" customFormat="1" ht="13.5" customHeight="1">
      <c r="A72" s="14" t="s">
        <v>1189</v>
      </c>
      <c r="D72" s="192">
        <v>234188</v>
      </c>
      <c r="E72" s="192">
        <v>341948</v>
      </c>
      <c r="F72" s="25"/>
      <c r="J72" s="25"/>
      <c r="K72" s="25"/>
    </row>
    <row r="73" spans="1:11" s="14" customFormat="1" ht="13.5" customHeight="1">
      <c r="A73" s="14" t="s">
        <v>1188</v>
      </c>
      <c r="B73" s="29"/>
      <c r="C73" s="29"/>
      <c r="D73" s="192">
        <v>19438</v>
      </c>
      <c r="E73" s="192">
        <v>37575</v>
      </c>
      <c r="F73" s="25"/>
      <c r="J73" s="25"/>
      <c r="K73" s="25"/>
    </row>
    <row r="74" spans="1:11" s="14" customFormat="1" ht="13.5" customHeight="1">
      <c r="A74" s="14" t="s">
        <v>1187</v>
      </c>
      <c r="D74" s="192">
        <v>1961</v>
      </c>
      <c r="E74" s="192">
        <v>2358</v>
      </c>
      <c r="F74" s="25"/>
      <c r="J74" s="25"/>
      <c r="K74" s="25"/>
    </row>
    <row r="75" spans="1:11" s="14" customFormat="1" ht="10.5" customHeight="1">
      <c r="A75" s="14" t="s">
        <v>1186</v>
      </c>
      <c r="B75" s="29"/>
      <c r="C75" s="29"/>
      <c r="D75" s="192">
        <v>0</v>
      </c>
      <c r="E75" s="192">
        <v>0</v>
      </c>
      <c r="F75" s="25"/>
      <c r="J75" s="25"/>
      <c r="K75" s="25"/>
    </row>
    <row r="76" spans="4:11" s="14" customFormat="1" ht="8.25" customHeight="1">
      <c r="D76" s="25"/>
      <c r="E76" s="25"/>
      <c r="F76" s="25"/>
      <c r="J76" s="25"/>
      <c r="K76" s="25"/>
    </row>
    <row r="77" spans="1:12" s="14" customFormat="1" ht="12.75">
      <c r="A77" s="26"/>
      <c r="B77" s="27" t="s">
        <v>1190</v>
      </c>
      <c r="C77" s="28"/>
      <c r="D77" s="18">
        <f>SUM(D72:D76)</f>
        <v>255587</v>
      </c>
      <c r="E77" s="18">
        <f>SUM(E72:E76)</f>
        <v>381881</v>
      </c>
      <c r="F77" s="25"/>
      <c r="L77" s="3"/>
    </row>
    <row r="78" spans="1:11" ht="9.75" customHeight="1" thickBot="1">
      <c r="A78" s="14"/>
      <c r="B78" s="14"/>
      <c r="C78" s="14"/>
      <c r="D78" s="25"/>
      <c r="E78" s="25"/>
      <c r="G78" s="14"/>
      <c r="H78" s="14"/>
      <c r="I78" s="14"/>
      <c r="J78" s="14"/>
      <c r="K78" s="14"/>
    </row>
    <row r="79" spans="1:11" ht="16.5" thickBot="1">
      <c r="A79" s="198"/>
      <c r="B79" s="199"/>
      <c r="C79" s="200" t="s">
        <v>492</v>
      </c>
      <c r="D79" s="197">
        <f>D77+D70+D63+D57+D48</f>
        <v>2362163</v>
      </c>
      <c r="E79" s="197">
        <f>E77+E70+E63+E57+E48</f>
        <v>2455404</v>
      </c>
      <c r="G79" s="14"/>
      <c r="H79" s="14"/>
      <c r="I79" s="14"/>
      <c r="J79" s="25"/>
      <c r="K79" s="25"/>
    </row>
    <row r="80" spans="7:11" ht="13.5" thickBot="1">
      <c r="G80" s="14"/>
      <c r="H80" s="14"/>
      <c r="I80" s="14"/>
      <c r="J80" s="25"/>
      <c r="K80" s="25"/>
    </row>
    <row r="81" spans="1:11" ht="17.25" thickBot="1" thickTop="1">
      <c r="A81" s="201" t="s">
        <v>493</v>
      </c>
      <c r="B81" s="202"/>
      <c r="C81" s="202"/>
      <c r="D81" s="203">
        <f>D79+D39</f>
        <v>9279775</v>
      </c>
      <c r="E81" s="203">
        <f>E79+E39</f>
        <v>12895063</v>
      </c>
      <c r="G81" s="201" t="s">
        <v>494</v>
      </c>
      <c r="H81" s="202"/>
      <c r="I81" s="202"/>
      <c r="J81" s="203">
        <f>J66+J34+J13</f>
        <v>9279775</v>
      </c>
      <c r="K81" s="203">
        <f>K66+K34+K13</f>
        <v>12895063</v>
      </c>
    </row>
    <row r="82" ht="13.5" thickTop="1"/>
    <row r="83" spans="10:11" ht="12.75">
      <c r="J83" s="3"/>
      <c r="K83" s="3"/>
    </row>
  </sheetData>
  <mergeCells count="8">
    <mergeCell ref="A61:C61"/>
    <mergeCell ref="J6:K6"/>
    <mergeCell ref="A60:C60"/>
    <mergeCell ref="A6:C7"/>
    <mergeCell ref="D6:E6"/>
    <mergeCell ref="G6:I7"/>
    <mergeCell ref="D60:D61"/>
    <mergeCell ref="E60:E61"/>
  </mergeCells>
  <printOptions horizontalCentered="1"/>
  <pageMargins left="0.3937007874015748" right="0.3937007874015748" top="0.5905511811023623" bottom="0.3937007874015748" header="0" footer="0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8"/>
  <sheetViews>
    <sheetView showGridLines="0" workbookViewId="0" topLeftCell="A1">
      <selection activeCell="C8" sqref="C8"/>
    </sheetView>
  </sheetViews>
  <sheetFormatPr defaultColWidth="9.00390625" defaultRowHeight="12.75"/>
  <cols>
    <col min="1" max="1" width="2.125" style="14" customWidth="1"/>
    <col min="2" max="2" width="10.125" style="14" customWidth="1"/>
    <col min="3" max="3" width="34.25390625" style="14" customWidth="1"/>
    <col min="4" max="4" width="10.875" style="25" customWidth="1"/>
    <col min="5" max="5" width="10.25390625" style="25" customWidth="1"/>
    <col min="6" max="6" width="12.25390625" style="25" customWidth="1"/>
    <col min="7" max="7" width="9.25390625" style="25" customWidth="1"/>
    <col min="8" max="8" width="8.875" style="25" customWidth="1"/>
    <col min="9" max="9" width="9.375" style="25" customWidth="1"/>
    <col min="10" max="16384" width="9.125" style="14" customWidth="1"/>
  </cols>
  <sheetData>
    <row r="1" spans="1:9" ht="12" customHeight="1">
      <c r="A1" s="14" t="s">
        <v>811</v>
      </c>
      <c r="I1" s="76" t="s">
        <v>945</v>
      </c>
    </row>
    <row r="2" ht="21.75" customHeight="1">
      <c r="I2" s="208"/>
    </row>
    <row r="3" ht="37.5" customHeight="1"/>
    <row r="4" ht="15.75" customHeight="1"/>
    <row r="5" ht="13.5" thickBot="1">
      <c r="I5" s="76" t="s">
        <v>609</v>
      </c>
    </row>
    <row r="6" spans="1:9" s="10" customFormat="1" ht="60" customHeight="1" thickBot="1">
      <c r="A6" s="387" t="s">
        <v>620</v>
      </c>
      <c r="B6" s="401"/>
      <c r="C6" s="388"/>
      <c r="D6" s="9" t="s">
        <v>496</v>
      </c>
      <c r="E6" s="9" t="s">
        <v>497</v>
      </c>
      <c r="F6" s="9" t="s">
        <v>498</v>
      </c>
      <c r="G6" s="9" t="s">
        <v>499</v>
      </c>
      <c r="H6" s="9" t="s">
        <v>500</v>
      </c>
      <c r="I6" s="9" t="s">
        <v>619</v>
      </c>
    </row>
    <row r="7" ht="14.25" customHeight="1"/>
    <row r="8" ht="14.25" customHeight="1">
      <c r="A8" s="22" t="s">
        <v>942</v>
      </c>
    </row>
    <row r="9" ht="14.25" customHeight="1"/>
    <row r="10" spans="2:9" s="22" customFormat="1" ht="18" customHeight="1">
      <c r="B10" s="22" t="s">
        <v>430</v>
      </c>
      <c r="D10" s="209">
        <f>'10a. sz. kimutatás'!D10+'10b. sz. kimutatás'!D10</f>
        <v>268689</v>
      </c>
      <c r="E10" s="209">
        <f>'10a. sz. kimutatás'!E10+'10b. sz. kimutatás'!E10</f>
        <v>4867575</v>
      </c>
      <c r="F10" s="209">
        <f>'10a. sz. kimutatás'!F10+'10b. sz. kimutatás'!F10</f>
        <v>1239292</v>
      </c>
      <c r="G10" s="209">
        <f>'10a. sz. kimutatás'!G10+'10b. sz. kimutatás'!G10</f>
        <v>253501</v>
      </c>
      <c r="H10" s="209">
        <f>'10a. sz. kimutatás'!H10+'10b. sz. kimutatás'!H10</f>
        <v>3243355</v>
      </c>
      <c r="I10" s="209">
        <f>'10a. sz. kimutatás'!I10+'10b. sz. kimutatás'!I10</f>
        <v>9872412</v>
      </c>
    </row>
    <row r="11" ht="13.5" customHeight="1"/>
    <row r="12" ht="18" customHeight="1">
      <c r="B12" s="22" t="s">
        <v>937</v>
      </c>
    </row>
    <row r="13" spans="2:9" ht="18" customHeight="1">
      <c r="B13" s="14" t="s">
        <v>501</v>
      </c>
      <c r="D13" s="25">
        <f>'10a. sz. kimutatás'!D13+'10b. sz. kimutatás'!D13</f>
        <v>38266</v>
      </c>
      <c r="E13" s="25">
        <f>'10a. sz. kimutatás'!E13+'10b. sz. kimutatás'!E13</f>
        <v>434954</v>
      </c>
      <c r="F13" s="25">
        <f>'10a. sz. kimutatás'!F13+'10b. sz. kimutatás'!F13</f>
        <v>124965</v>
      </c>
      <c r="G13" s="25">
        <f>'10a. sz. kimutatás'!G13+'10b. sz. kimutatás'!G13</f>
        <v>35940</v>
      </c>
      <c r="H13" s="25">
        <f>'10a. sz. kimutatás'!H13+'10b. sz. kimutatás'!H13</f>
        <v>0</v>
      </c>
      <c r="I13" s="25">
        <f>'10a. sz. kimutatás'!I13+'10b. sz. kimutatás'!I13</f>
        <v>634125</v>
      </c>
    </row>
    <row r="14" spans="2:9" ht="18" customHeight="1">
      <c r="B14" s="14" t="s">
        <v>502</v>
      </c>
      <c r="D14" s="25">
        <f>'10a. sz. kimutatás'!D14+'10b. sz. kimutatás'!D14</f>
        <v>0</v>
      </c>
      <c r="E14" s="25">
        <f>'10a. sz. kimutatás'!E14+'10b. sz. kimutatás'!E14</f>
        <v>167108</v>
      </c>
      <c r="F14" s="25">
        <f>'10a. sz. kimutatás'!F14+'10b. sz. kimutatás'!F14</f>
        <v>461</v>
      </c>
      <c r="G14" s="25">
        <f>'10a. sz. kimutatás'!G14+'10b. sz. kimutatás'!G14</f>
        <v>115</v>
      </c>
      <c r="H14" s="25">
        <f>'10a. sz. kimutatás'!H14+'10b. sz. kimutatás'!H14</f>
        <v>0</v>
      </c>
      <c r="I14" s="25">
        <f>'10a. sz. kimutatás'!I14+'10b. sz. kimutatás'!I14</f>
        <v>167684</v>
      </c>
    </row>
    <row r="15" spans="2:9" ht="18" customHeight="1">
      <c r="B15" s="14" t="s">
        <v>939</v>
      </c>
      <c r="D15" s="25">
        <f>'10a. sz. kimutatás'!D15+'10b. sz. kimutatás'!D15</f>
        <v>7137</v>
      </c>
      <c r="E15" s="25">
        <f>'10a. sz. kimutatás'!E15+'10b. sz. kimutatás'!E15</f>
        <v>139062</v>
      </c>
      <c r="F15" s="25">
        <f>'10a. sz. kimutatás'!F15+'10b. sz. kimutatás'!F15</f>
        <v>29646</v>
      </c>
      <c r="G15" s="25">
        <f>'10a. sz. kimutatás'!G15+'10b. sz. kimutatás'!G15</f>
        <v>8726</v>
      </c>
      <c r="H15" s="25">
        <f>'10a. sz. kimutatás'!H15+'10b. sz. kimutatás'!H15</f>
        <v>0</v>
      </c>
      <c r="I15" s="25">
        <f>'10a. sz. kimutatás'!I15+'10b. sz. kimutatás'!I15</f>
        <v>184571</v>
      </c>
    </row>
    <row r="16" spans="2:9" s="211" customFormat="1" ht="18" customHeight="1">
      <c r="B16" s="211" t="s">
        <v>595</v>
      </c>
      <c r="D16" s="212">
        <f>'10a. sz. kimutatás'!D16+'10b. sz. kimutatás'!D16</f>
        <v>45403</v>
      </c>
      <c r="E16" s="212">
        <f>'10a. sz. kimutatás'!E16+'10b. sz. kimutatás'!E16</f>
        <v>741124</v>
      </c>
      <c r="F16" s="212">
        <f>'10a. sz. kimutatás'!F16+'10b. sz. kimutatás'!F16</f>
        <v>155072</v>
      </c>
      <c r="G16" s="212">
        <f>'10a. sz. kimutatás'!G16+'10b. sz. kimutatás'!G16</f>
        <v>44781</v>
      </c>
      <c r="H16" s="212">
        <f>'10a. sz. kimutatás'!H16+'10b. sz. kimutatás'!H16</f>
        <v>0</v>
      </c>
      <c r="I16" s="212">
        <f>'10a. sz. kimutatás'!I16+'10b. sz. kimutatás'!I16</f>
        <v>986380</v>
      </c>
    </row>
    <row r="17" spans="2:9" ht="18" customHeight="1">
      <c r="B17" s="14" t="s">
        <v>941</v>
      </c>
      <c r="D17" s="25">
        <f>'10a. sz. kimutatás'!D17+'10b. sz. kimutatás'!D17</f>
        <v>0</v>
      </c>
      <c r="E17" s="25">
        <f>'10a. sz. kimutatás'!E17+'10b. sz. kimutatás'!E17</f>
        <v>0</v>
      </c>
      <c r="F17" s="25">
        <f>'10a. sz. kimutatás'!F17+'10b. sz. kimutatás'!F17</f>
        <v>0</v>
      </c>
      <c r="G17" s="25">
        <f>'10a. sz. kimutatás'!G17+'10b. sz. kimutatás'!G17</f>
        <v>0</v>
      </c>
      <c r="H17" s="25">
        <f>'10a. sz. kimutatás'!H17+'10b. sz. kimutatás'!H17</f>
        <v>0</v>
      </c>
      <c r="I17" s="25">
        <f>'10a. sz. kimutatás'!I17+'10b. sz. kimutatás'!I17</f>
        <v>0</v>
      </c>
    </row>
    <row r="18" spans="2:9" ht="18" customHeight="1">
      <c r="B18" s="14" t="s">
        <v>596</v>
      </c>
      <c r="D18" s="25">
        <f>'10a. sz. kimutatás'!D18+'10b. sz. kimutatás'!D18</f>
        <v>271</v>
      </c>
      <c r="E18" s="25">
        <f>'10a. sz. kimutatás'!E18+'10b. sz. kimutatás'!E18</f>
        <v>223428</v>
      </c>
      <c r="F18" s="25">
        <f>'10a. sz. kimutatás'!F18+'10b. sz. kimutatás'!F18</f>
        <v>2157</v>
      </c>
      <c r="G18" s="25">
        <f>'10a. sz. kimutatás'!G18+'10b. sz. kimutatás'!G18</f>
        <v>0</v>
      </c>
      <c r="H18" s="25">
        <f>'10a. sz. kimutatás'!H18+'10b. sz. kimutatás'!H18</f>
        <v>0</v>
      </c>
      <c r="I18" s="25">
        <f>'10a. sz. kimutatás'!I18+'10b. sz. kimutatás'!I18</f>
        <v>225856</v>
      </c>
    </row>
    <row r="19" spans="2:9" ht="18" customHeight="1">
      <c r="B19" s="14" t="s">
        <v>603</v>
      </c>
      <c r="D19" s="25">
        <f>'10a. sz. kimutatás'!D19+'10b. sz. kimutatás'!D19</f>
        <v>544</v>
      </c>
      <c r="E19" s="25">
        <f>'10a. sz. kimutatás'!E19+'10b. sz. kimutatás'!E19</f>
        <v>531</v>
      </c>
      <c r="F19" s="25">
        <f>'10a. sz. kimutatás'!F19+'10b. sz. kimutatás'!F19</f>
        <v>65649</v>
      </c>
      <c r="G19" s="25">
        <f>'10a. sz. kimutatás'!G19+'10b. sz. kimutatás'!G19</f>
        <v>0</v>
      </c>
      <c r="H19" s="25">
        <f>'10a. sz. kimutatás'!H19+'10b. sz. kimutatás'!H19</f>
        <v>0</v>
      </c>
      <c r="I19" s="25">
        <f>'10a. sz. kimutatás'!I19+'10b. sz. kimutatás'!I19</f>
        <v>66724</v>
      </c>
    </row>
    <row r="20" spans="2:9" ht="17.25" customHeight="1">
      <c r="B20" s="14" t="s">
        <v>431</v>
      </c>
      <c r="D20" s="25">
        <f>'10a. sz. kimutatás'!D20+'10b. sz. kimutatás'!D20</f>
        <v>12440</v>
      </c>
      <c r="E20" s="25">
        <f>'10a. sz. kimutatás'!E20+'10b. sz. kimutatás'!E20</f>
        <v>4209333</v>
      </c>
      <c r="F20" s="25">
        <f>'10a. sz. kimutatás'!F20+'10b. sz. kimutatás'!F20</f>
        <v>75994</v>
      </c>
      <c r="G20" s="25">
        <f>'10a. sz. kimutatás'!G20+'10b. sz. kimutatás'!G20</f>
        <v>0</v>
      </c>
      <c r="H20" s="25">
        <f>'10a. sz. kimutatás'!H20+'10b. sz. kimutatás'!H20</f>
        <v>247453</v>
      </c>
      <c r="I20" s="25">
        <f>'10a. sz. kimutatás'!I20+'10b. sz. kimutatás'!I20</f>
        <v>4545220</v>
      </c>
    </row>
    <row r="21" spans="2:9" s="211" customFormat="1" ht="15.75" customHeight="1">
      <c r="B21" s="211" t="s">
        <v>598</v>
      </c>
      <c r="D21" s="212">
        <f>'10a. sz. kimutatás'!D21+'10b. sz. kimutatás'!D21</f>
        <v>13255</v>
      </c>
      <c r="E21" s="212">
        <f>'10a. sz. kimutatás'!E21+'10b. sz. kimutatás'!E21</f>
        <v>4433292</v>
      </c>
      <c r="F21" s="212">
        <f>'10a. sz. kimutatás'!F21+'10b. sz. kimutatás'!F21</f>
        <v>143800</v>
      </c>
      <c r="G21" s="212">
        <f>'10a. sz. kimutatás'!G21+'10b. sz. kimutatás'!G21</f>
        <v>0</v>
      </c>
      <c r="H21" s="212">
        <f>'10a. sz. kimutatás'!H21+'10b. sz. kimutatás'!H21</f>
        <v>247453</v>
      </c>
      <c r="I21" s="212">
        <f>'10a. sz. kimutatás'!I21+'10b. sz. kimutatás'!I21</f>
        <v>4837800</v>
      </c>
    </row>
    <row r="22" ht="18" customHeight="1"/>
    <row r="23" spans="1:9" s="22" customFormat="1" ht="18" customHeight="1">
      <c r="A23" s="32"/>
      <c r="B23" s="27" t="s">
        <v>597</v>
      </c>
      <c r="C23" s="33"/>
      <c r="D23" s="18">
        <f>'10a. sz. kimutatás'!D23+'10b. sz. kimutatás'!D23</f>
        <v>58658</v>
      </c>
      <c r="E23" s="18">
        <f>'10a. sz. kimutatás'!E23+'10b. sz. kimutatás'!E23</f>
        <v>5174416</v>
      </c>
      <c r="F23" s="18">
        <f>'10a. sz. kimutatás'!F23+'10b. sz. kimutatás'!F23</f>
        <v>298872</v>
      </c>
      <c r="G23" s="18">
        <f>'10a. sz. kimutatás'!G23+'10b. sz. kimutatás'!G23</f>
        <v>44781</v>
      </c>
      <c r="H23" s="18">
        <f>'10a. sz. kimutatás'!H23+'10b. sz. kimutatás'!H23</f>
        <v>247453</v>
      </c>
      <c r="I23" s="18">
        <f>'10a. sz. kimutatás'!I23+'10b. sz. kimutatás'!I23</f>
        <v>5824180</v>
      </c>
    </row>
    <row r="24" ht="18" customHeight="1"/>
    <row r="25" ht="18" customHeight="1">
      <c r="B25" s="22" t="s">
        <v>938</v>
      </c>
    </row>
    <row r="26" spans="2:9" ht="18" customHeight="1">
      <c r="B26" s="14" t="s">
        <v>505</v>
      </c>
      <c r="D26" s="25">
        <f>'10a. sz. kimutatás'!D26+'10b. sz. kimutatás'!D26</f>
        <v>0</v>
      </c>
      <c r="E26" s="25">
        <f>'10a. sz. kimutatás'!E26+'10b. sz. kimutatás'!E26</f>
        <v>76628</v>
      </c>
      <c r="F26" s="25">
        <f>'10a. sz. kimutatás'!F26+'10b. sz. kimutatás'!F26</f>
        <v>10119</v>
      </c>
      <c r="G26" s="25">
        <f>'10a. sz. kimutatás'!G26+'10b. sz. kimutatás'!G26</f>
        <v>4375</v>
      </c>
      <c r="H26" s="25">
        <f>'10a. sz. kimutatás'!H26+'10b. sz. kimutatás'!H26</f>
        <v>0</v>
      </c>
      <c r="I26" s="25">
        <f>'10a. sz. kimutatás'!I26+'10b. sz. kimutatás'!I26</f>
        <v>91122</v>
      </c>
    </row>
    <row r="27" spans="2:9" ht="26.25" customHeight="1">
      <c r="B27" s="402" t="s">
        <v>435</v>
      </c>
      <c r="C27" s="403"/>
      <c r="D27" s="25">
        <f>'10a. sz. kimutatás'!D27+'10b. sz. kimutatás'!D27</f>
        <v>12827</v>
      </c>
      <c r="E27" s="25">
        <f>'10a. sz. kimutatás'!E27+'10b. sz. kimutatás'!E27</f>
        <v>272209</v>
      </c>
      <c r="F27" s="25">
        <f>'10a. sz. kimutatás'!F27+'10b. sz. kimutatás'!F27</f>
        <v>12646</v>
      </c>
      <c r="G27" s="25">
        <f>'10a. sz. kimutatás'!G27+'10b. sz. kimutatás'!G27</f>
        <v>6325</v>
      </c>
      <c r="H27" s="25">
        <f>'10a. sz. kimutatás'!H27+'10b. sz. kimutatás'!H27</f>
        <v>0</v>
      </c>
      <c r="I27" s="25">
        <f>'10a. sz. kimutatás'!I27+'10b. sz. kimutatás'!I27</f>
        <v>304007</v>
      </c>
    </row>
    <row r="28" spans="2:9" ht="15" customHeight="1">
      <c r="B28" s="14" t="s">
        <v>503</v>
      </c>
      <c r="D28" s="25">
        <f>'10a. sz. kimutatás'!D28+'10b. sz. kimutatás'!D28</f>
        <v>2363</v>
      </c>
      <c r="E28" s="25">
        <f>'10a. sz. kimutatás'!E28+'10b. sz. kimutatás'!E28</f>
        <v>1273</v>
      </c>
      <c r="F28" s="25">
        <f>'10a. sz. kimutatás'!F28+'10b. sz. kimutatás'!F28</f>
        <v>71573</v>
      </c>
      <c r="G28" s="25">
        <f>'10a. sz. kimutatás'!G28+'10b. sz. kimutatás'!G28</f>
        <v>500</v>
      </c>
      <c r="H28" s="25">
        <f>'10a. sz. kimutatás'!H28+'10b. sz. kimutatás'!H28</f>
        <v>744</v>
      </c>
      <c r="I28" s="25">
        <f>'10a. sz. kimutatás'!I28+'10b. sz. kimutatás'!I28</f>
        <v>76453</v>
      </c>
    </row>
    <row r="29" spans="2:9" ht="18" customHeight="1">
      <c r="B29" s="14" t="s">
        <v>504</v>
      </c>
      <c r="D29" s="25">
        <f>'10a. sz. kimutatás'!D29+'10b. sz. kimutatás'!D29</f>
        <v>32675</v>
      </c>
      <c r="E29" s="25">
        <f>'10a. sz. kimutatás'!E29+'10b. sz. kimutatás'!E29</f>
        <v>10265</v>
      </c>
      <c r="F29" s="25">
        <f>'10a. sz. kimutatás'!F29+'10b. sz. kimutatás'!F29</f>
        <v>282354</v>
      </c>
      <c r="G29" s="25">
        <f>'10a. sz. kimutatás'!G29+'10b. sz. kimutatás'!G29</f>
        <v>6572</v>
      </c>
      <c r="H29" s="25">
        <f>'10a. sz. kimutatás'!H29+'10b. sz. kimutatás'!H29</f>
        <v>0</v>
      </c>
      <c r="I29" s="25">
        <f>'10a. sz. kimutatás'!I29+'10b. sz. kimutatás'!I29</f>
        <v>331866</v>
      </c>
    </row>
    <row r="30" spans="2:9" ht="18" customHeight="1">
      <c r="B30" s="14" t="s">
        <v>600</v>
      </c>
      <c r="D30" s="25">
        <f>'10a. sz. kimutatás'!D30+'10b. sz. kimutatás'!D30</f>
        <v>12037</v>
      </c>
      <c r="E30" s="25">
        <f>'10a. sz. kimutatás'!E30+'10b. sz. kimutatás'!E30</f>
        <v>738990</v>
      </c>
      <c r="F30" s="25">
        <f>'10a. sz. kimutatás'!F30+'10b. sz. kimutatás'!F30</f>
        <v>25029</v>
      </c>
      <c r="G30" s="25">
        <f>'10a. sz. kimutatás'!G30+'10b. sz. kimutatás'!G30</f>
        <v>0</v>
      </c>
      <c r="H30" s="25">
        <f>'10a. sz. kimutatás'!H30+'10b. sz. kimutatás'!H30</f>
        <v>58599</v>
      </c>
      <c r="I30" s="25">
        <f>'10a. sz. kimutatás'!I30+'10b. sz. kimutatás'!I30</f>
        <v>834655</v>
      </c>
    </row>
    <row r="31" ht="18" customHeight="1"/>
    <row r="32" spans="1:9" s="22" customFormat="1" ht="18" customHeight="1">
      <c r="A32" s="32"/>
      <c r="B32" s="32" t="s">
        <v>599</v>
      </c>
      <c r="C32" s="33"/>
      <c r="D32" s="18">
        <f>'10a. sz. kimutatás'!D32+'10b. sz. kimutatás'!D32</f>
        <v>59902</v>
      </c>
      <c r="E32" s="18">
        <f>'10a. sz. kimutatás'!E32+'10b. sz. kimutatás'!E32</f>
        <v>1099365</v>
      </c>
      <c r="F32" s="18">
        <f>'10a. sz. kimutatás'!F32+'10b. sz. kimutatás'!F32</f>
        <v>401721</v>
      </c>
      <c r="G32" s="18">
        <f>'10a. sz. kimutatás'!G32+'10b. sz. kimutatás'!G32</f>
        <v>17772</v>
      </c>
      <c r="H32" s="18">
        <f>'10a. sz. kimutatás'!H32+'10b. sz. kimutatás'!H32</f>
        <v>59343</v>
      </c>
      <c r="I32" s="18">
        <f>'10a. sz. kimutatás'!I32+'10b. sz. kimutatás'!I32</f>
        <v>1638103</v>
      </c>
    </row>
    <row r="33" ht="18" customHeight="1"/>
    <row r="34" spans="1:9" s="22" customFormat="1" ht="18" customHeight="1">
      <c r="A34" s="34" t="s">
        <v>604</v>
      </c>
      <c r="B34" s="35"/>
      <c r="C34" s="12"/>
      <c r="D34" s="13">
        <f>'10a. sz. kimutatás'!D34+'10b. sz. kimutatás'!D34</f>
        <v>267445</v>
      </c>
      <c r="E34" s="13">
        <f>'10a. sz. kimutatás'!E34+'10b. sz. kimutatás'!E34</f>
        <v>8942626</v>
      </c>
      <c r="F34" s="13">
        <f>'10a. sz. kimutatás'!F34+'10b. sz. kimutatás'!F34</f>
        <v>1136443</v>
      </c>
      <c r="G34" s="13">
        <f>'10a. sz. kimutatás'!G34+'10b. sz. kimutatás'!G34</f>
        <v>280510</v>
      </c>
      <c r="H34" s="13">
        <f>'10a. sz. kimutatás'!H34+'10b. sz. kimutatás'!H34</f>
        <v>3431465</v>
      </c>
      <c r="I34" s="13">
        <f>'10a. sz. kimutatás'!I34+'10b. sz. kimutatás'!I34</f>
        <v>14058489</v>
      </c>
    </row>
    <row r="35" ht="14.25" customHeight="1"/>
    <row r="36" ht="18" customHeight="1">
      <c r="A36" s="22" t="s">
        <v>940</v>
      </c>
    </row>
    <row r="37" ht="14.25" customHeight="1"/>
    <row r="38" spans="2:9" s="22" customFormat="1" ht="18" customHeight="1">
      <c r="B38" s="22" t="s">
        <v>432</v>
      </c>
      <c r="D38" s="209">
        <f>'10a. sz. kimutatás'!D38+'10b. sz. kimutatás'!D38</f>
        <v>179990</v>
      </c>
      <c r="E38" s="209">
        <f>'10a. sz. kimutatás'!E38+'10b. sz. kimutatás'!E38</f>
        <v>830800</v>
      </c>
      <c r="F38" s="209">
        <f>'10a. sz. kimutatás'!F38+'10b. sz. kimutatás'!F38</f>
        <v>810575</v>
      </c>
      <c r="G38" s="209">
        <f>'10a. sz. kimutatás'!G38+'10b. sz. kimutatás'!G38</f>
        <v>164357</v>
      </c>
      <c r="H38" s="209">
        <f>'10a. sz. kimutatás'!H38+'10b. sz. kimutatás'!H38</f>
        <v>976059</v>
      </c>
      <c r="I38" s="209">
        <f>'10a. sz. kimutatás'!I38+'10b. sz. kimutatás'!I38</f>
        <v>2961781</v>
      </c>
    </row>
    <row r="39" spans="2:9" ht="18" customHeight="1">
      <c r="B39" s="14" t="s">
        <v>846</v>
      </c>
      <c r="C39" s="29"/>
      <c r="D39" s="25">
        <f>'10a. sz. kimutatás'!D39+'10b. sz. kimutatás'!D39</f>
        <v>52911</v>
      </c>
      <c r="E39" s="25">
        <f>'10a. sz. kimutatás'!E39+'10b. sz. kimutatás'!E39</f>
        <v>150897</v>
      </c>
      <c r="F39" s="25">
        <f>'10a. sz. kimutatás'!F39+'10b. sz. kimutatás'!F39</f>
        <v>185213</v>
      </c>
      <c r="G39" s="25">
        <f>'10a. sz. kimutatás'!G39+'10b. sz. kimutatás'!G39</f>
        <v>43810</v>
      </c>
      <c r="H39" s="25">
        <f>'10a. sz. kimutatás'!H39+'10b. sz. kimutatás'!H39</f>
        <v>196813</v>
      </c>
      <c r="I39" s="25">
        <f>'10a. sz. kimutatás'!I39+'10b. sz. kimutatás'!I39</f>
        <v>629644</v>
      </c>
    </row>
    <row r="40" spans="2:9" ht="18" customHeight="1">
      <c r="B40" s="14" t="s">
        <v>605</v>
      </c>
      <c r="D40" s="25">
        <f>'10a. sz. kimutatás'!D40+'10b. sz. kimutatás'!D40</f>
        <v>32967</v>
      </c>
      <c r="E40" s="25">
        <f>'10a. sz. kimutatás'!E40+'10b. sz. kimutatás'!E40</f>
        <v>81320</v>
      </c>
      <c r="F40" s="25">
        <f>'10a. sz. kimutatás'!F40+'10b. sz. kimutatás'!F40</f>
        <v>260611</v>
      </c>
      <c r="G40" s="25">
        <f>'10a. sz. kimutatás'!G40+'10b. sz. kimutatás'!G40</f>
        <v>7812</v>
      </c>
      <c r="H40" s="25">
        <f>'10a. sz. kimutatás'!H40+'10b. sz. kimutatás'!H40</f>
        <v>11487</v>
      </c>
      <c r="I40" s="25">
        <f>'10a. sz. kimutatás'!I40+'10b. sz. kimutatás'!I40</f>
        <v>394197</v>
      </c>
    </row>
    <row r="41" spans="2:9" ht="18" customHeight="1">
      <c r="B41" s="14" t="s">
        <v>433</v>
      </c>
      <c r="D41" s="25">
        <f>'10a. sz. kimutatás'!D41+'10b. sz. kimutatás'!D41</f>
        <v>5</v>
      </c>
      <c r="E41" s="25">
        <f>'10a. sz. kimutatás'!E41+'10b. sz. kimutatás'!E41</f>
        <v>1250</v>
      </c>
      <c r="F41" s="25">
        <f>'10a. sz. kimutatás'!F41+'10b. sz. kimutatás'!F41</f>
        <v>87</v>
      </c>
      <c r="G41" s="25">
        <f>'10a. sz. kimutatás'!G41+'10b. sz. kimutatás'!G41</f>
        <v>0</v>
      </c>
      <c r="H41" s="25">
        <f>'10a. sz. kimutatás'!H41+'10b. sz. kimutatás'!H41</f>
        <v>44</v>
      </c>
      <c r="I41" s="25">
        <f>'10a. sz. kimutatás'!I41+'10b. sz. kimutatás'!I41</f>
        <v>1386</v>
      </c>
    </row>
    <row r="42" spans="2:9" ht="18" customHeight="1">
      <c r="B42" s="14" t="s">
        <v>434</v>
      </c>
      <c r="D42" s="25">
        <f>'10a. sz. kimutatás'!D42+'10b. sz. kimutatás'!D42</f>
        <v>0</v>
      </c>
      <c r="E42" s="25">
        <f>'10a. sz. kimutatás'!E42+'10b. sz. kimutatás'!E42</f>
        <v>6</v>
      </c>
      <c r="F42" s="25">
        <f>'10a. sz. kimutatás'!F42+'10b. sz. kimutatás'!F42</f>
        <v>5303</v>
      </c>
      <c r="G42" s="25">
        <f>'10a. sz. kimutatás'!G42+'10b. sz. kimutatás'!G42</f>
        <v>0</v>
      </c>
      <c r="H42" s="25">
        <f>'10a. sz. kimutatás'!H42+'10b. sz. kimutatás'!H42</f>
        <v>0</v>
      </c>
      <c r="I42" s="25">
        <f>'10a. sz. kimutatás'!I42+'10b. sz. kimutatás'!I42</f>
        <v>5309</v>
      </c>
    </row>
    <row r="43" ht="14.25" customHeight="1"/>
    <row r="44" spans="1:9" s="22" customFormat="1" ht="18" customHeight="1">
      <c r="A44" s="37" t="s">
        <v>606</v>
      </c>
      <c r="B44" s="37"/>
      <c r="C44" s="37"/>
      <c r="D44" s="13">
        <f>'10a. sz. kimutatás'!D44+'10b. sz. kimutatás'!D44</f>
        <v>199939</v>
      </c>
      <c r="E44" s="13">
        <f>'10a. sz. kimutatás'!E44+'10b. sz. kimutatás'!E44</f>
        <v>901621</v>
      </c>
      <c r="F44" s="13">
        <f>'10a. sz. kimutatás'!F44+'10b. sz. kimutatás'!F44</f>
        <v>729961</v>
      </c>
      <c r="G44" s="13">
        <f>'10a. sz. kimutatás'!G44+'10b. sz. kimutatás'!G44</f>
        <v>200355</v>
      </c>
      <c r="H44" s="13">
        <f>'10a. sz. kimutatás'!H44+'10b. sz. kimutatás'!H44</f>
        <v>1161429</v>
      </c>
      <c r="I44" s="13">
        <f>'10a. sz. kimutatás'!I44+'10b. sz. kimutatás'!I44</f>
        <v>3193305</v>
      </c>
    </row>
    <row r="45" ht="12.75" customHeight="1" thickBot="1"/>
    <row r="46" spans="1:9" s="22" customFormat="1" ht="18" customHeight="1" thickBot="1">
      <c r="A46" s="30" t="s">
        <v>607</v>
      </c>
      <c r="B46" s="38"/>
      <c r="C46" s="19"/>
      <c r="D46" s="20">
        <f>'10a. sz. kimutatás'!D46+'10b. sz. kimutatás'!D46</f>
        <v>67506</v>
      </c>
      <c r="E46" s="20">
        <f>'10a. sz. kimutatás'!E46+'10b. sz. kimutatás'!E46</f>
        <v>8041005</v>
      </c>
      <c r="F46" s="20">
        <f>'10a. sz. kimutatás'!F46+'10b. sz. kimutatás'!F46</f>
        <v>406482</v>
      </c>
      <c r="G46" s="20">
        <f>'10a. sz. kimutatás'!G46+'10b. sz. kimutatás'!G46</f>
        <v>80155</v>
      </c>
      <c r="H46" s="20">
        <f>'10a. sz. kimutatás'!H46+'10b. sz. kimutatás'!H46</f>
        <v>2270036</v>
      </c>
      <c r="I46" s="20">
        <f>'10a. sz. kimutatás'!I46+'10b. sz. kimutatás'!I46</f>
        <v>10865184</v>
      </c>
    </row>
    <row r="47" ht="8.25" customHeight="1"/>
    <row r="48" spans="1:9" ht="18" customHeight="1">
      <c r="A48" s="14" t="s">
        <v>608</v>
      </c>
      <c r="D48" s="25">
        <f>'10a. sz. kimutatás'!D48+'10b. sz. kimutatás'!D48</f>
        <v>106402</v>
      </c>
      <c r="E48" s="25">
        <f>'10a. sz. kimutatás'!E48+'10b. sz. kimutatás'!E48</f>
        <v>1493</v>
      </c>
      <c r="F48" s="25">
        <f>'10a. sz. kimutatás'!F48+'10b. sz. kimutatás'!F48</f>
        <v>413416</v>
      </c>
      <c r="G48" s="25">
        <f>'10a. sz. kimutatás'!G48+'10b. sz. kimutatás'!G48</f>
        <v>56835</v>
      </c>
      <c r="H48" s="25">
        <f>'10a. sz. kimutatás'!H48+'10b. sz. kimutatás'!H48</f>
        <v>165417</v>
      </c>
      <c r="I48" s="25">
        <f>'10a. sz. kimutatás'!I48+'10b. sz. kimutatás'!I48</f>
        <v>743563</v>
      </c>
    </row>
  </sheetData>
  <mergeCells count="2">
    <mergeCell ref="A6:C6"/>
    <mergeCell ref="B27:C27"/>
  </mergeCells>
  <printOptions horizontalCentered="1"/>
  <pageMargins left="0.3937007874015748" right="0.3937007874015748" top="0.5905511811023623" bottom="0.3937007874015748" header="0" footer="0"/>
  <pageSetup horizontalDpi="600" verticalDpi="600" orientation="portrait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8"/>
  <sheetViews>
    <sheetView showGridLines="0" workbookViewId="0" topLeftCell="C34">
      <selection activeCell="C38" sqref="C38"/>
    </sheetView>
  </sheetViews>
  <sheetFormatPr defaultColWidth="9.00390625" defaultRowHeight="12.75"/>
  <cols>
    <col min="1" max="1" width="2.125" style="14" customWidth="1"/>
    <col min="2" max="2" width="10.125" style="14" customWidth="1"/>
    <col min="3" max="3" width="34.25390625" style="14" customWidth="1"/>
    <col min="4" max="4" width="10.875" style="25" customWidth="1"/>
    <col min="5" max="5" width="10.25390625" style="25" customWidth="1"/>
    <col min="6" max="6" width="12.25390625" style="25" customWidth="1"/>
    <col min="7" max="7" width="9.25390625" style="25" customWidth="1"/>
    <col min="8" max="8" width="8.875" style="25" customWidth="1"/>
    <col min="9" max="9" width="9.375" style="25" customWidth="1"/>
    <col min="10" max="16384" width="9.125" style="14" customWidth="1"/>
  </cols>
  <sheetData>
    <row r="1" spans="1:9" ht="12" customHeight="1">
      <c r="A1" s="14" t="s">
        <v>811</v>
      </c>
      <c r="I1" s="76" t="s">
        <v>601</v>
      </c>
    </row>
    <row r="2" ht="21.75" customHeight="1">
      <c r="I2" s="208"/>
    </row>
    <row r="3" ht="37.5" customHeight="1"/>
    <row r="4" ht="15.75" customHeight="1"/>
    <row r="5" ht="13.5" thickBot="1">
      <c r="I5" s="76" t="s">
        <v>609</v>
      </c>
    </row>
    <row r="6" spans="1:9" s="10" customFormat="1" ht="60" customHeight="1" thickBot="1">
      <c r="A6" s="387" t="s">
        <v>620</v>
      </c>
      <c r="B6" s="401"/>
      <c r="C6" s="388"/>
      <c r="D6" s="9" t="s">
        <v>496</v>
      </c>
      <c r="E6" s="9" t="s">
        <v>497</v>
      </c>
      <c r="F6" s="9" t="s">
        <v>498</v>
      </c>
      <c r="G6" s="9" t="s">
        <v>499</v>
      </c>
      <c r="H6" s="9" t="s">
        <v>500</v>
      </c>
      <c r="I6" s="9" t="s">
        <v>619</v>
      </c>
    </row>
    <row r="7" ht="14.25" customHeight="1"/>
    <row r="8" ht="14.25" customHeight="1">
      <c r="A8" s="22" t="s">
        <v>942</v>
      </c>
    </row>
    <row r="9" ht="14.25" customHeight="1"/>
    <row r="10" spans="2:9" s="22" customFormat="1" ht="18" customHeight="1">
      <c r="B10" s="22" t="s">
        <v>430</v>
      </c>
      <c r="D10" s="209">
        <v>111202</v>
      </c>
      <c r="E10" s="209">
        <v>2608543</v>
      </c>
      <c r="F10" s="209">
        <v>1066294</v>
      </c>
      <c r="G10" s="209">
        <v>236136</v>
      </c>
      <c r="H10" s="209">
        <v>1834</v>
      </c>
      <c r="I10" s="209">
        <f>SUM(D10:H10)</f>
        <v>4024009</v>
      </c>
    </row>
    <row r="11" ht="13.5" customHeight="1"/>
    <row r="12" ht="18" customHeight="1">
      <c r="B12" s="22" t="s">
        <v>937</v>
      </c>
    </row>
    <row r="13" spans="2:9" ht="18" customHeight="1">
      <c r="B13" s="14" t="s">
        <v>501</v>
      </c>
      <c r="D13" s="25">
        <v>11311</v>
      </c>
      <c r="E13" s="25">
        <v>9009</v>
      </c>
      <c r="F13" s="25">
        <v>92874</v>
      </c>
      <c r="G13" s="25">
        <v>7915</v>
      </c>
      <c r="H13" s="25">
        <v>0</v>
      </c>
      <c r="I13" s="25">
        <f>SUM(D13:H13)</f>
        <v>121109</v>
      </c>
    </row>
    <row r="14" spans="2:9" ht="18" customHeight="1">
      <c r="B14" s="14" t="s">
        <v>502</v>
      </c>
      <c r="D14" s="25">
        <v>0</v>
      </c>
      <c r="E14" s="25">
        <v>11197</v>
      </c>
      <c r="F14" s="25">
        <v>61</v>
      </c>
      <c r="G14" s="25">
        <v>115</v>
      </c>
      <c r="H14" s="25">
        <v>0</v>
      </c>
      <c r="I14" s="25">
        <f>SUM(D14:H14)</f>
        <v>11373</v>
      </c>
    </row>
    <row r="15" spans="2:9" ht="18" customHeight="1">
      <c r="B15" s="14" t="s">
        <v>939</v>
      </c>
      <c r="D15" s="25">
        <v>2112</v>
      </c>
      <c r="E15" s="25">
        <v>4311</v>
      </c>
      <c r="F15" s="25">
        <v>22519</v>
      </c>
      <c r="G15" s="25">
        <v>1720</v>
      </c>
      <c r="H15" s="25">
        <v>0</v>
      </c>
      <c r="I15" s="25">
        <f>SUM(D15:H15)</f>
        <v>30662</v>
      </c>
    </row>
    <row r="16" spans="2:9" ht="18" customHeight="1">
      <c r="B16" s="191" t="s">
        <v>595</v>
      </c>
      <c r="C16" s="191"/>
      <c r="D16" s="210">
        <f aca="true" t="shared" si="0" ref="D16:I16">SUM(D13:D15)</f>
        <v>13423</v>
      </c>
      <c r="E16" s="210">
        <f t="shared" si="0"/>
        <v>24517</v>
      </c>
      <c r="F16" s="210">
        <f t="shared" si="0"/>
        <v>115454</v>
      </c>
      <c r="G16" s="210">
        <f t="shared" si="0"/>
        <v>9750</v>
      </c>
      <c r="H16" s="210">
        <f t="shared" si="0"/>
        <v>0</v>
      </c>
      <c r="I16" s="210">
        <f t="shared" si="0"/>
        <v>163144</v>
      </c>
    </row>
    <row r="17" spans="2:9" ht="18" customHeight="1">
      <c r="B17" s="14" t="s">
        <v>941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f>SUM(D17:H17)</f>
        <v>0</v>
      </c>
    </row>
    <row r="18" spans="2:9" ht="18" customHeight="1">
      <c r="B18" s="14" t="s">
        <v>596</v>
      </c>
      <c r="D18" s="25">
        <v>0</v>
      </c>
      <c r="E18" s="25">
        <v>4859</v>
      </c>
      <c r="F18" s="25">
        <v>1350</v>
      </c>
      <c r="G18" s="25">
        <v>0</v>
      </c>
      <c r="H18" s="25">
        <v>0</v>
      </c>
      <c r="I18" s="25">
        <f>SUM(D18:H18)</f>
        <v>6209</v>
      </c>
    </row>
    <row r="19" spans="2:9" ht="18" customHeight="1">
      <c r="B19" s="14" t="s">
        <v>603</v>
      </c>
      <c r="D19" s="25">
        <v>544</v>
      </c>
      <c r="E19" s="25">
        <v>85</v>
      </c>
      <c r="F19" s="25">
        <v>62210</v>
      </c>
      <c r="G19" s="25">
        <v>0</v>
      </c>
      <c r="H19" s="25">
        <v>0</v>
      </c>
      <c r="I19" s="25">
        <f>SUM(D19:H19)</f>
        <v>62839</v>
      </c>
    </row>
    <row r="20" spans="2:9" ht="17.25" customHeight="1">
      <c r="B20" s="14" t="s">
        <v>431</v>
      </c>
      <c r="D20" s="25">
        <v>3939</v>
      </c>
      <c r="E20" s="25">
        <v>1071144</v>
      </c>
      <c r="F20" s="25">
        <v>73770</v>
      </c>
      <c r="G20" s="25">
        <v>0</v>
      </c>
      <c r="H20" s="25">
        <v>4795</v>
      </c>
      <c r="I20" s="25">
        <f>SUM(D20:H20)</f>
        <v>1153648</v>
      </c>
    </row>
    <row r="21" spans="2:9" ht="15.75" customHeight="1">
      <c r="B21" s="191" t="s">
        <v>598</v>
      </c>
      <c r="C21" s="191"/>
      <c r="D21" s="210">
        <f aca="true" t="shared" si="1" ref="D21:I21">SUM(D17:D20)</f>
        <v>4483</v>
      </c>
      <c r="E21" s="210">
        <f t="shared" si="1"/>
        <v>1076088</v>
      </c>
      <c r="F21" s="210">
        <f t="shared" si="1"/>
        <v>137330</v>
      </c>
      <c r="G21" s="210">
        <f t="shared" si="1"/>
        <v>0</v>
      </c>
      <c r="H21" s="210">
        <f t="shared" si="1"/>
        <v>4795</v>
      </c>
      <c r="I21" s="210">
        <f t="shared" si="1"/>
        <v>1222696</v>
      </c>
    </row>
    <row r="22" ht="18" customHeight="1"/>
    <row r="23" spans="1:9" s="22" customFormat="1" ht="18" customHeight="1">
      <c r="A23" s="32"/>
      <c r="B23" s="27" t="s">
        <v>597</v>
      </c>
      <c r="C23" s="33"/>
      <c r="D23" s="18">
        <f aca="true" t="shared" si="2" ref="D23:I23">D16+D21</f>
        <v>17906</v>
      </c>
      <c r="E23" s="18">
        <f t="shared" si="2"/>
        <v>1100605</v>
      </c>
      <c r="F23" s="18">
        <f t="shared" si="2"/>
        <v>252784</v>
      </c>
      <c r="G23" s="18">
        <f t="shared" si="2"/>
        <v>9750</v>
      </c>
      <c r="H23" s="18">
        <f t="shared" si="2"/>
        <v>4795</v>
      </c>
      <c r="I23" s="18">
        <f t="shared" si="2"/>
        <v>1385840</v>
      </c>
    </row>
    <row r="24" ht="18" customHeight="1"/>
    <row r="25" ht="18" customHeight="1">
      <c r="B25" s="22" t="s">
        <v>938</v>
      </c>
    </row>
    <row r="26" spans="2:9" ht="18" customHeight="1">
      <c r="B26" s="14" t="s">
        <v>505</v>
      </c>
      <c r="D26" s="25">
        <v>0</v>
      </c>
      <c r="E26" s="25">
        <v>0</v>
      </c>
      <c r="F26" s="25">
        <v>8467</v>
      </c>
      <c r="G26" s="25">
        <v>2849</v>
      </c>
      <c r="H26" s="25">
        <v>0</v>
      </c>
      <c r="I26" s="25">
        <f>SUM(D26:H26)</f>
        <v>11316</v>
      </c>
    </row>
    <row r="27" spans="2:9" ht="26.25" customHeight="1">
      <c r="B27" s="402" t="s">
        <v>435</v>
      </c>
      <c r="C27" s="403"/>
      <c r="D27" s="25">
        <v>266</v>
      </c>
      <c r="E27" s="25">
        <v>5762</v>
      </c>
      <c r="F27" s="25">
        <v>11201</v>
      </c>
      <c r="G27" s="25">
        <v>100</v>
      </c>
      <c r="H27" s="25">
        <v>0</v>
      </c>
      <c r="I27" s="25">
        <f>SUM(D27:H27)</f>
        <v>17329</v>
      </c>
    </row>
    <row r="28" spans="2:9" ht="15" customHeight="1">
      <c r="B28" s="14" t="s">
        <v>503</v>
      </c>
      <c r="D28" s="25">
        <v>2354</v>
      </c>
      <c r="E28" s="25">
        <v>1273</v>
      </c>
      <c r="F28" s="25">
        <v>69296</v>
      </c>
      <c r="G28" s="25">
        <v>500</v>
      </c>
      <c r="H28" s="25">
        <v>0</v>
      </c>
      <c r="I28" s="25">
        <f>SUM(D28:H28)</f>
        <v>73423</v>
      </c>
    </row>
    <row r="29" spans="2:9" ht="18" customHeight="1">
      <c r="B29" s="14" t="s">
        <v>504</v>
      </c>
      <c r="D29" s="25">
        <v>32675</v>
      </c>
      <c r="E29" s="25">
        <v>10265</v>
      </c>
      <c r="F29" s="25">
        <v>282354</v>
      </c>
      <c r="G29" s="25">
        <v>6572</v>
      </c>
      <c r="H29" s="25">
        <v>0</v>
      </c>
      <c r="I29" s="25">
        <f>SUM(D29:H29)</f>
        <v>331866</v>
      </c>
    </row>
    <row r="30" spans="2:9" ht="18" customHeight="1">
      <c r="B30" s="14" t="s">
        <v>600</v>
      </c>
      <c r="D30" s="25">
        <v>774</v>
      </c>
      <c r="E30" s="25">
        <v>271172</v>
      </c>
      <c r="F30" s="25">
        <v>13698</v>
      </c>
      <c r="G30" s="25">
        <v>0</v>
      </c>
      <c r="H30" s="25">
        <v>0</v>
      </c>
      <c r="I30" s="25">
        <f>SUM(D30:H30)</f>
        <v>285644</v>
      </c>
    </row>
    <row r="31" ht="18" customHeight="1"/>
    <row r="32" spans="1:9" s="22" customFormat="1" ht="18" customHeight="1">
      <c r="A32" s="32"/>
      <c r="B32" s="27" t="s">
        <v>599</v>
      </c>
      <c r="C32" s="33"/>
      <c r="D32" s="18">
        <f aca="true" t="shared" si="3" ref="D32:I32">SUM(D26:D30)</f>
        <v>36069</v>
      </c>
      <c r="E32" s="18">
        <f t="shared" si="3"/>
        <v>288472</v>
      </c>
      <c r="F32" s="18">
        <f t="shared" si="3"/>
        <v>385016</v>
      </c>
      <c r="G32" s="18">
        <f t="shared" si="3"/>
        <v>10021</v>
      </c>
      <c r="H32" s="18">
        <f t="shared" si="3"/>
        <v>0</v>
      </c>
      <c r="I32" s="18">
        <f t="shared" si="3"/>
        <v>719578</v>
      </c>
    </row>
    <row r="33" ht="18" customHeight="1"/>
    <row r="34" spans="1:9" s="22" customFormat="1" ht="18" customHeight="1">
      <c r="A34" s="34" t="s">
        <v>604</v>
      </c>
      <c r="B34" s="35"/>
      <c r="C34" s="12"/>
      <c r="D34" s="13">
        <f aca="true" t="shared" si="4" ref="D34:I34">D10+D23-D32</f>
        <v>93039</v>
      </c>
      <c r="E34" s="13">
        <f t="shared" si="4"/>
        <v>3420676</v>
      </c>
      <c r="F34" s="13">
        <f t="shared" si="4"/>
        <v>934062</v>
      </c>
      <c r="G34" s="13">
        <f t="shared" si="4"/>
        <v>235865</v>
      </c>
      <c r="H34" s="13">
        <f t="shared" si="4"/>
        <v>6629</v>
      </c>
      <c r="I34" s="13">
        <f t="shared" si="4"/>
        <v>4690271</v>
      </c>
    </row>
    <row r="35" ht="14.25" customHeight="1"/>
    <row r="36" ht="18" customHeight="1">
      <c r="A36" s="22" t="s">
        <v>940</v>
      </c>
    </row>
    <row r="37" ht="14.25" customHeight="1"/>
    <row r="38" spans="2:9" s="22" customFormat="1" ht="18" customHeight="1">
      <c r="B38" s="22" t="s">
        <v>432</v>
      </c>
      <c r="D38" s="209">
        <v>68722</v>
      </c>
      <c r="E38" s="209">
        <v>567606</v>
      </c>
      <c r="F38" s="209">
        <v>701328</v>
      </c>
      <c r="G38" s="209">
        <v>156398</v>
      </c>
      <c r="H38" s="209">
        <v>780</v>
      </c>
      <c r="I38" s="209">
        <f>SUM(D38:H38)</f>
        <v>1494834</v>
      </c>
    </row>
    <row r="39" spans="2:9" ht="18" customHeight="1">
      <c r="B39" s="14" t="s">
        <v>846</v>
      </c>
      <c r="C39" s="29"/>
      <c r="D39" s="25">
        <v>24704</v>
      </c>
      <c r="E39" s="25">
        <v>70775</v>
      </c>
      <c r="F39" s="25">
        <v>163849</v>
      </c>
      <c r="G39" s="25">
        <v>36911</v>
      </c>
      <c r="H39" s="25">
        <v>550</v>
      </c>
      <c r="I39" s="25">
        <f>SUM(D39:H39)</f>
        <v>296789</v>
      </c>
    </row>
    <row r="40" spans="2:9" ht="18" customHeight="1">
      <c r="B40" s="14" t="s">
        <v>605</v>
      </c>
      <c r="D40" s="25">
        <v>29958</v>
      </c>
      <c r="E40" s="25">
        <v>61233</v>
      </c>
      <c r="F40" s="25">
        <v>256397</v>
      </c>
      <c r="G40" s="25">
        <v>6286</v>
      </c>
      <c r="H40" s="25">
        <v>0</v>
      </c>
      <c r="I40" s="25">
        <f>SUM(D40:H40)</f>
        <v>353874</v>
      </c>
    </row>
    <row r="41" spans="2:9" ht="18" customHeight="1">
      <c r="B41" s="14" t="s">
        <v>433</v>
      </c>
      <c r="D41" s="25">
        <v>0</v>
      </c>
      <c r="E41" s="25">
        <v>1250</v>
      </c>
      <c r="F41" s="25">
        <v>51</v>
      </c>
      <c r="G41" s="25">
        <v>0</v>
      </c>
      <c r="H41" s="25">
        <v>0</v>
      </c>
      <c r="I41" s="25">
        <f>SUM(D41:H41)</f>
        <v>1301</v>
      </c>
    </row>
    <row r="42" spans="2:9" ht="18" customHeight="1">
      <c r="B42" s="14" t="s">
        <v>434</v>
      </c>
      <c r="D42" s="25">
        <v>0</v>
      </c>
      <c r="E42" s="25">
        <v>6</v>
      </c>
      <c r="F42" s="25">
        <v>5303</v>
      </c>
      <c r="G42" s="25">
        <v>0</v>
      </c>
      <c r="H42" s="25">
        <v>0</v>
      </c>
      <c r="I42" s="25">
        <f>SUM(D42:H42)</f>
        <v>5309</v>
      </c>
    </row>
    <row r="43" ht="14.25" customHeight="1"/>
    <row r="44" spans="1:9" s="22" customFormat="1" ht="18" customHeight="1">
      <c r="A44" s="37" t="s">
        <v>606</v>
      </c>
      <c r="B44" s="37"/>
      <c r="C44" s="37"/>
      <c r="D44" s="13">
        <f aca="true" t="shared" si="5" ref="D44:I44">D38+D39-D40+D41-D42</f>
        <v>63468</v>
      </c>
      <c r="E44" s="13">
        <f t="shared" si="5"/>
        <v>578392</v>
      </c>
      <c r="F44" s="13">
        <f t="shared" si="5"/>
        <v>603528</v>
      </c>
      <c r="G44" s="13">
        <f t="shared" si="5"/>
        <v>187023</v>
      </c>
      <c r="H44" s="13">
        <f t="shared" si="5"/>
        <v>1330</v>
      </c>
      <c r="I44" s="13">
        <f t="shared" si="5"/>
        <v>1433741</v>
      </c>
    </row>
    <row r="45" ht="12.75" customHeight="1" thickBot="1"/>
    <row r="46" spans="1:9" s="22" customFormat="1" ht="18" customHeight="1" thickBot="1">
      <c r="A46" s="30" t="s">
        <v>607</v>
      </c>
      <c r="B46" s="38"/>
      <c r="C46" s="19"/>
      <c r="D46" s="20">
        <f aca="true" t="shared" si="6" ref="D46:I46">D34-D44</f>
        <v>29571</v>
      </c>
      <c r="E46" s="20">
        <f t="shared" si="6"/>
        <v>2842284</v>
      </c>
      <c r="F46" s="20">
        <f t="shared" si="6"/>
        <v>330534</v>
      </c>
      <c r="G46" s="20">
        <f t="shared" si="6"/>
        <v>48842</v>
      </c>
      <c r="H46" s="20">
        <f t="shared" si="6"/>
        <v>5299</v>
      </c>
      <c r="I46" s="20">
        <f t="shared" si="6"/>
        <v>3256530</v>
      </c>
    </row>
    <row r="47" ht="8.25" customHeight="1"/>
    <row r="48" spans="1:9" ht="18" customHeight="1">
      <c r="A48" s="14" t="s">
        <v>608</v>
      </c>
      <c r="D48" s="25">
        <v>12800</v>
      </c>
      <c r="E48" s="25">
        <v>767</v>
      </c>
      <c r="F48" s="25">
        <v>340170</v>
      </c>
      <c r="G48" s="25">
        <v>52639</v>
      </c>
      <c r="H48" s="25">
        <v>0</v>
      </c>
      <c r="I48" s="25">
        <f>SUM(D48:H48)</f>
        <v>406376</v>
      </c>
    </row>
  </sheetData>
  <mergeCells count="2">
    <mergeCell ref="A6:C6"/>
    <mergeCell ref="B27:C27"/>
  </mergeCells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portrait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48"/>
  <sheetViews>
    <sheetView showGridLines="0" workbookViewId="0" topLeftCell="A31">
      <selection activeCell="C38" sqref="C38"/>
    </sheetView>
  </sheetViews>
  <sheetFormatPr defaultColWidth="9.00390625" defaultRowHeight="12.75"/>
  <cols>
    <col min="1" max="1" width="2.125" style="14" customWidth="1"/>
    <col min="2" max="2" width="10.125" style="14" customWidth="1"/>
    <col min="3" max="3" width="34.25390625" style="14" customWidth="1"/>
    <col min="4" max="4" width="10.875" style="25" customWidth="1"/>
    <col min="5" max="5" width="10.25390625" style="25" customWidth="1"/>
    <col min="6" max="6" width="12.25390625" style="25" customWidth="1"/>
    <col min="7" max="7" width="9.25390625" style="25" customWidth="1"/>
    <col min="8" max="8" width="8.875" style="25" customWidth="1"/>
    <col min="9" max="9" width="9.375" style="25" customWidth="1"/>
    <col min="10" max="16384" width="9.125" style="14" customWidth="1"/>
  </cols>
  <sheetData>
    <row r="1" spans="1:9" ht="12" customHeight="1">
      <c r="A1" s="14" t="s">
        <v>811</v>
      </c>
      <c r="I1" s="76" t="s">
        <v>602</v>
      </c>
    </row>
    <row r="2" ht="21.75" customHeight="1">
      <c r="I2" s="208"/>
    </row>
    <row r="3" ht="37.5" customHeight="1"/>
    <row r="4" ht="15.75" customHeight="1"/>
    <row r="5" ht="13.5" thickBot="1">
      <c r="I5" s="76" t="s">
        <v>609</v>
      </c>
    </row>
    <row r="6" spans="1:9" s="10" customFormat="1" ht="60" customHeight="1" thickBot="1">
      <c r="A6" s="387" t="s">
        <v>620</v>
      </c>
      <c r="B6" s="401"/>
      <c r="C6" s="388"/>
      <c r="D6" s="9" t="s">
        <v>496</v>
      </c>
      <c r="E6" s="9" t="s">
        <v>497</v>
      </c>
      <c r="F6" s="9" t="s">
        <v>498</v>
      </c>
      <c r="G6" s="9" t="s">
        <v>499</v>
      </c>
      <c r="H6" s="9" t="s">
        <v>500</v>
      </c>
      <c r="I6" s="9" t="s">
        <v>619</v>
      </c>
    </row>
    <row r="7" ht="14.25" customHeight="1"/>
    <row r="8" ht="14.25" customHeight="1">
      <c r="A8" s="22" t="s">
        <v>942</v>
      </c>
    </row>
    <row r="9" ht="14.25" customHeight="1"/>
    <row r="10" spans="2:9" s="22" customFormat="1" ht="18" customHeight="1">
      <c r="B10" s="22" t="s">
        <v>430</v>
      </c>
      <c r="D10" s="209">
        <v>157487</v>
      </c>
      <c r="E10" s="209">
        <v>2259032</v>
      </c>
      <c r="F10" s="209">
        <v>172998</v>
      </c>
      <c r="G10" s="209">
        <v>17365</v>
      </c>
      <c r="H10" s="209">
        <v>3241521</v>
      </c>
      <c r="I10" s="209">
        <f>SUM(D10:H10)</f>
        <v>5848403</v>
      </c>
    </row>
    <row r="11" ht="13.5" customHeight="1"/>
    <row r="12" ht="18" customHeight="1">
      <c r="B12" s="22" t="s">
        <v>937</v>
      </c>
    </row>
    <row r="13" spans="2:9" ht="18" customHeight="1">
      <c r="B13" s="14" t="s">
        <v>501</v>
      </c>
      <c r="D13" s="25">
        <v>26955</v>
      </c>
      <c r="E13" s="25">
        <v>425945</v>
      </c>
      <c r="F13" s="25">
        <v>32091</v>
      </c>
      <c r="G13" s="25">
        <v>28025</v>
      </c>
      <c r="H13" s="25">
        <v>0</v>
      </c>
      <c r="I13" s="25">
        <f>SUM(D13:H13)</f>
        <v>513016</v>
      </c>
    </row>
    <row r="14" spans="2:9" ht="18" customHeight="1">
      <c r="B14" s="14" t="s">
        <v>502</v>
      </c>
      <c r="D14" s="25">
        <v>0</v>
      </c>
      <c r="E14" s="25">
        <v>155911</v>
      </c>
      <c r="F14" s="25">
        <v>400</v>
      </c>
      <c r="G14" s="25">
        <v>0</v>
      </c>
      <c r="H14" s="25">
        <v>0</v>
      </c>
      <c r="I14" s="25">
        <f>SUM(D14:H14)</f>
        <v>156311</v>
      </c>
    </row>
    <row r="15" spans="2:9" ht="18" customHeight="1">
      <c r="B15" s="14" t="s">
        <v>939</v>
      </c>
      <c r="D15" s="25">
        <v>5025</v>
      </c>
      <c r="E15" s="25">
        <v>134751</v>
      </c>
      <c r="F15" s="25">
        <v>7127</v>
      </c>
      <c r="G15" s="25">
        <v>7006</v>
      </c>
      <c r="H15" s="25">
        <v>0</v>
      </c>
      <c r="I15" s="25">
        <f>SUM(D15:H15)</f>
        <v>153909</v>
      </c>
    </row>
    <row r="16" spans="2:9" ht="18" customHeight="1">
      <c r="B16" s="191" t="s">
        <v>595</v>
      </c>
      <c r="C16" s="191"/>
      <c r="D16" s="210">
        <f aca="true" t="shared" si="0" ref="D16:I16">SUM(D13:D15)</f>
        <v>31980</v>
      </c>
      <c r="E16" s="210">
        <f t="shared" si="0"/>
        <v>716607</v>
      </c>
      <c r="F16" s="210">
        <f t="shared" si="0"/>
        <v>39618</v>
      </c>
      <c r="G16" s="210">
        <f t="shared" si="0"/>
        <v>35031</v>
      </c>
      <c r="H16" s="210">
        <f t="shared" si="0"/>
        <v>0</v>
      </c>
      <c r="I16" s="210">
        <f t="shared" si="0"/>
        <v>823236</v>
      </c>
    </row>
    <row r="17" spans="2:9" ht="18" customHeight="1">
      <c r="B17" s="14" t="s">
        <v>941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f>SUM(D17:H17)</f>
        <v>0</v>
      </c>
    </row>
    <row r="18" spans="2:9" ht="18" customHeight="1">
      <c r="B18" s="14" t="s">
        <v>596</v>
      </c>
      <c r="D18" s="25">
        <v>271</v>
      </c>
      <c r="E18" s="25">
        <v>218569</v>
      </c>
      <c r="F18" s="25">
        <v>807</v>
      </c>
      <c r="G18" s="25">
        <v>0</v>
      </c>
      <c r="H18" s="25">
        <v>0</v>
      </c>
      <c r="I18" s="25">
        <f>SUM(D18:H18)</f>
        <v>219647</v>
      </c>
    </row>
    <row r="19" spans="2:9" ht="18" customHeight="1">
      <c r="B19" s="14" t="s">
        <v>603</v>
      </c>
      <c r="D19" s="25">
        <v>0</v>
      </c>
      <c r="E19" s="25">
        <v>446</v>
      </c>
      <c r="F19" s="25">
        <v>3439</v>
      </c>
      <c r="G19" s="25">
        <v>0</v>
      </c>
      <c r="H19" s="25">
        <v>0</v>
      </c>
      <c r="I19" s="25">
        <f>SUM(D19:H19)</f>
        <v>3885</v>
      </c>
    </row>
    <row r="20" spans="2:9" ht="17.25" customHeight="1">
      <c r="B20" s="14" t="s">
        <v>431</v>
      </c>
      <c r="D20" s="25">
        <v>8501</v>
      </c>
      <c r="E20" s="25">
        <v>3138189</v>
      </c>
      <c r="F20" s="25">
        <v>2224</v>
      </c>
      <c r="G20" s="25">
        <v>0</v>
      </c>
      <c r="H20" s="25">
        <v>242658</v>
      </c>
      <c r="I20" s="25">
        <f>SUM(D20:H20)</f>
        <v>3391572</v>
      </c>
    </row>
    <row r="21" spans="2:9" ht="15.75" customHeight="1">
      <c r="B21" s="191" t="s">
        <v>598</v>
      </c>
      <c r="C21" s="191"/>
      <c r="D21" s="210">
        <f aca="true" t="shared" si="1" ref="D21:I21">SUM(D17:D20)</f>
        <v>8772</v>
      </c>
      <c r="E21" s="210">
        <f t="shared" si="1"/>
        <v>3357204</v>
      </c>
      <c r="F21" s="210">
        <f t="shared" si="1"/>
        <v>6470</v>
      </c>
      <c r="G21" s="210">
        <f t="shared" si="1"/>
        <v>0</v>
      </c>
      <c r="H21" s="210">
        <f t="shared" si="1"/>
        <v>242658</v>
      </c>
      <c r="I21" s="210">
        <f t="shared" si="1"/>
        <v>3615104</v>
      </c>
    </row>
    <row r="22" ht="18" customHeight="1"/>
    <row r="23" spans="1:9" s="22" customFormat="1" ht="18" customHeight="1">
      <c r="A23" s="32"/>
      <c r="B23" s="27" t="s">
        <v>597</v>
      </c>
      <c r="C23" s="33"/>
      <c r="D23" s="18">
        <f aca="true" t="shared" si="2" ref="D23:I23">D16+D21</f>
        <v>40752</v>
      </c>
      <c r="E23" s="18">
        <f t="shared" si="2"/>
        <v>4073811</v>
      </c>
      <c r="F23" s="18">
        <f t="shared" si="2"/>
        <v>46088</v>
      </c>
      <c r="G23" s="18">
        <f t="shared" si="2"/>
        <v>35031</v>
      </c>
      <c r="H23" s="18">
        <f t="shared" si="2"/>
        <v>242658</v>
      </c>
      <c r="I23" s="18">
        <f t="shared" si="2"/>
        <v>4438340</v>
      </c>
    </row>
    <row r="24" ht="18" customHeight="1"/>
    <row r="25" ht="18" customHeight="1">
      <c r="B25" s="22" t="s">
        <v>938</v>
      </c>
    </row>
    <row r="26" spans="2:9" ht="18" customHeight="1">
      <c r="B26" s="14" t="s">
        <v>505</v>
      </c>
      <c r="D26" s="25">
        <v>0</v>
      </c>
      <c r="E26" s="25">
        <v>76628</v>
      </c>
      <c r="F26" s="25">
        <v>1652</v>
      </c>
      <c r="G26" s="25">
        <v>1526</v>
      </c>
      <c r="H26" s="25">
        <v>0</v>
      </c>
      <c r="I26" s="25">
        <f>SUM(D26:H26)</f>
        <v>79806</v>
      </c>
    </row>
    <row r="27" spans="2:9" ht="26.25" customHeight="1">
      <c r="B27" s="402" t="s">
        <v>435</v>
      </c>
      <c r="C27" s="403"/>
      <c r="D27" s="25">
        <v>12561</v>
      </c>
      <c r="E27" s="25">
        <v>266447</v>
      </c>
      <c r="F27" s="25">
        <v>1445</v>
      </c>
      <c r="G27" s="25">
        <v>6225</v>
      </c>
      <c r="H27" s="25">
        <v>0</v>
      </c>
      <c r="I27" s="25">
        <f>SUM(D27:H27)</f>
        <v>286678</v>
      </c>
    </row>
    <row r="28" spans="2:9" ht="15" customHeight="1">
      <c r="B28" s="14" t="s">
        <v>503</v>
      </c>
      <c r="D28" s="25">
        <v>9</v>
      </c>
      <c r="E28" s="25">
        <v>0</v>
      </c>
      <c r="F28" s="25">
        <v>2277</v>
      </c>
      <c r="G28" s="25">
        <v>0</v>
      </c>
      <c r="H28" s="25">
        <v>744</v>
      </c>
      <c r="I28" s="25">
        <f>SUM(D28:H28)</f>
        <v>3030</v>
      </c>
    </row>
    <row r="29" spans="2:9" ht="18" customHeight="1">
      <c r="B29" s="14" t="s">
        <v>504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f>SUM(D29:H29)</f>
        <v>0</v>
      </c>
    </row>
    <row r="30" spans="2:9" ht="18" customHeight="1">
      <c r="B30" s="14" t="s">
        <v>600</v>
      </c>
      <c r="D30" s="25">
        <v>11263</v>
      </c>
      <c r="E30" s="25">
        <v>467818</v>
      </c>
      <c r="F30" s="25">
        <v>11331</v>
      </c>
      <c r="G30" s="25">
        <v>0</v>
      </c>
      <c r="H30" s="25">
        <v>58599</v>
      </c>
      <c r="I30" s="25">
        <f>SUM(D30:H30)</f>
        <v>549011</v>
      </c>
    </row>
    <row r="31" ht="18" customHeight="1"/>
    <row r="32" spans="1:9" s="22" customFormat="1" ht="18" customHeight="1">
      <c r="A32" s="32"/>
      <c r="B32" s="32" t="s">
        <v>599</v>
      </c>
      <c r="C32" s="33"/>
      <c r="D32" s="18">
        <f aca="true" t="shared" si="3" ref="D32:I32">SUM(D26:D30)</f>
        <v>23833</v>
      </c>
      <c r="E32" s="18">
        <f t="shared" si="3"/>
        <v>810893</v>
      </c>
      <c r="F32" s="18">
        <f t="shared" si="3"/>
        <v>16705</v>
      </c>
      <c r="G32" s="18">
        <f t="shared" si="3"/>
        <v>7751</v>
      </c>
      <c r="H32" s="18">
        <f t="shared" si="3"/>
        <v>59343</v>
      </c>
      <c r="I32" s="18">
        <f t="shared" si="3"/>
        <v>918525</v>
      </c>
    </row>
    <row r="33" ht="18" customHeight="1"/>
    <row r="34" spans="1:9" s="22" customFormat="1" ht="18" customHeight="1">
      <c r="A34" s="34" t="s">
        <v>604</v>
      </c>
      <c r="B34" s="35"/>
      <c r="C34" s="12"/>
      <c r="D34" s="13">
        <f aca="true" t="shared" si="4" ref="D34:I34">D10+D23-D32</f>
        <v>174406</v>
      </c>
      <c r="E34" s="13">
        <f t="shared" si="4"/>
        <v>5521950</v>
      </c>
      <c r="F34" s="13">
        <f t="shared" si="4"/>
        <v>202381</v>
      </c>
      <c r="G34" s="13">
        <f t="shared" si="4"/>
        <v>44645</v>
      </c>
      <c r="H34" s="13">
        <f t="shared" si="4"/>
        <v>3424836</v>
      </c>
      <c r="I34" s="13">
        <f t="shared" si="4"/>
        <v>9368218</v>
      </c>
    </row>
    <row r="35" ht="14.25" customHeight="1"/>
    <row r="36" ht="18" customHeight="1">
      <c r="A36" s="22" t="s">
        <v>940</v>
      </c>
    </row>
    <row r="37" ht="14.25" customHeight="1"/>
    <row r="38" spans="2:9" s="22" customFormat="1" ht="18" customHeight="1">
      <c r="B38" s="22" t="s">
        <v>432</v>
      </c>
      <c r="D38" s="209">
        <v>111268</v>
      </c>
      <c r="E38" s="209">
        <v>263194</v>
      </c>
      <c r="F38" s="209">
        <v>109247</v>
      </c>
      <c r="G38" s="209">
        <v>7959</v>
      </c>
      <c r="H38" s="209">
        <v>975279</v>
      </c>
      <c r="I38" s="209">
        <f>SUM(D38:H38)</f>
        <v>1466947</v>
      </c>
    </row>
    <row r="39" spans="2:9" ht="18" customHeight="1">
      <c r="B39" s="14" t="s">
        <v>846</v>
      </c>
      <c r="C39" s="29"/>
      <c r="D39" s="25">
        <v>28207</v>
      </c>
      <c r="E39" s="25">
        <v>80122</v>
      </c>
      <c r="F39" s="25">
        <v>21364</v>
      </c>
      <c r="G39" s="25">
        <v>6899</v>
      </c>
      <c r="H39" s="25">
        <v>196263</v>
      </c>
      <c r="I39" s="25">
        <f>SUM(D39:H39)</f>
        <v>332855</v>
      </c>
    </row>
    <row r="40" spans="2:9" ht="18" customHeight="1">
      <c r="B40" s="14" t="s">
        <v>605</v>
      </c>
      <c r="D40" s="25">
        <v>3009</v>
      </c>
      <c r="E40" s="25">
        <v>20087</v>
      </c>
      <c r="F40" s="25">
        <v>4214</v>
      </c>
      <c r="G40" s="25">
        <v>1526</v>
      </c>
      <c r="H40" s="25">
        <v>11487</v>
      </c>
      <c r="I40" s="25">
        <f>SUM(D40:H40)</f>
        <v>40323</v>
      </c>
    </row>
    <row r="41" spans="2:9" ht="18" customHeight="1">
      <c r="B41" s="14" t="s">
        <v>433</v>
      </c>
      <c r="D41" s="25">
        <v>5</v>
      </c>
      <c r="E41" s="25">
        <v>0</v>
      </c>
      <c r="F41" s="25">
        <v>36</v>
      </c>
      <c r="G41" s="25">
        <v>0</v>
      </c>
      <c r="H41" s="25">
        <v>44</v>
      </c>
      <c r="I41" s="25">
        <f>SUM(D41:H41)</f>
        <v>85</v>
      </c>
    </row>
    <row r="42" spans="2:9" ht="18" customHeight="1">
      <c r="B42" s="14" t="s">
        <v>434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f>SUM(D42:H42)</f>
        <v>0</v>
      </c>
    </row>
    <row r="43" ht="14.25" customHeight="1"/>
    <row r="44" spans="1:9" s="22" customFormat="1" ht="18" customHeight="1">
      <c r="A44" s="37" t="s">
        <v>606</v>
      </c>
      <c r="B44" s="37"/>
      <c r="C44" s="37"/>
      <c r="D44" s="13">
        <f aca="true" t="shared" si="5" ref="D44:I44">D38+D39-D40+D41-D42</f>
        <v>136471</v>
      </c>
      <c r="E44" s="13">
        <f t="shared" si="5"/>
        <v>323229</v>
      </c>
      <c r="F44" s="13">
        <f t="shared" si="5"/>
        <v>126433</v>
      </c>
      <c r="G44" s="13">
        <f t="shared" si="5"/>
        <v>13332</v>
      </c>
      <c r="H44" s="13">
        <f t="shared" si="5"/>
        <v>1160099</v>
      </c>
      <c r="I44" s="13">
        <f t="shared" si="5"/>
        <v>1759564</v>
      </c>
    </row>
    <row r="45" ht="12.75" customHeight="1" thickBot="1"/>
    <row r="46" spans="1:9" s="22" customFormat="1" ht="18" customHeight="1" thickBot="1">
      <c r="A46" s="30" t="s">
        <v>607</v>
      </c>
      <c r="B46" s="38"/>
      <c r="C46" s="19"/>
      <c r="D46" s="20">
        <f aca="true" t="shared" si="6" ref="D46:I46">D34-D44</f>
        <v>37935</v>
      </c>
      <c r="E46" s="20">
        <f t="shared" si="6"/>
        <v>5198721</v>
      </c>
      <c r="F46" s="20">
        <f t="shared" si="6"/>
        <v>75948</v>
      </c>
      <c r="G46" s="20">
        <f t="shared" si="6"/>
        <v>31313</v>
      </c>
      <c r="H46" s="20">
        <f t="shared" si="6"/>
        <v>2264737</v>
      </c>
      <c r="I46" s="20">
        <f t="shared" si="6"/>
        <v>7608654</v>
      </c>
    </row>
    <row r="47" ht="8.25" customHeight="1"/>
    <row r="48" spans="1:9" ht="18" customHeight="1">
      <c r="A48" s="14" t="s">
        <v>608</v>
      </c>
      <c r="D48" s="25">
        <v>93602</v>
      </c>
      <c r="E48" s="25">
        <v>726</v>
      </c>
      <c r="F48" s="25">
        <v>73246</v>
      </c>
      <c r="G48" s="25">
        <v>4196</v>
      </c>
      <c r="H48" s="25">
        <v>165417</v>
      </c>
      <c r="I48" s="25">
        <f>SUM(D48:H48)</f>
        <v>337187</v>
      </c>
    </row>
  </sheetData>
  <mergeCells count="2">
    <mergeCell ref="A6:C6"/>
    <mergeCell ref="B27:C27"/>
  </mergeCells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showGridLines="0" workbookViewId="0" topLeftCell="A1">
      <selection activeCell="B15" sqref="B15"/>
    </sheetView>
  </sheetViews>
  <sheetFormatPr defaultColWidth="9.00390625" defaultRowHeight="12.75"/>
  <cols>
    <col min="1" max="1" width="4.875" style="14" customWidth="1"/>
    <col min="2" max="2" width="22.75390625" style="14" customWidth="1"/>
    <col min="3" max="3" width="26.875" style="14" customWidth="1"/>
    <col min="4" max="4" width="12.125" style="14" customWidth="1"/>
    <col min="5" max="5" width="7.875" style="43" customWidth="1"/>
    <col min="6" max="6" width="10.875" style="14" customWidth="1"/>
    <col min="7" max="7" width="7.875" style="43" customWidth="1"/>
    <col min="8" max="8" width="11.00390625" style="14" customWidth="1"/>
    <col min="9" max="9" width="7.875" style="43" customWidth="1"/>
    <col min="10" max="10" width="6.75390625" style="14" customWidth="1"/>
    <col min="11" max="11" width="52.625" style="14" customWidth="1"/>
    <col min="12" max="12" width="9.375" style="14" customWidth="1"/>
    <col min="13" max="16384" width="9.25390625" style="14" customWidth="1"/>
  </cols>
  <sheetData>
    <row r="1" spans="1:9" ht="12.75">
      <c r="A1" s="14" t="s">
        <v>811</v>
      </c>
      <c r="F1" s="44"/>
      <c r="H1" s="44"/>
      <c r="I1" s="45" t="s">
        <v>858</v>
      </c>
    </row>
    <row r="2" spans="1:2" ht="12.75">
      <c r="A2" s="46"/>
      <c r="B2" s="46"/>
    </row>
    <row r="3" spans="1:2" ht="12.75">
      <c r="A3" s="46"/>
      <c r="B3" s="46"/>
    </row>
    <row r="4" spans="1:12" ht="18.75" customHeight="1">
      <c r="A4" s="46"/>
      <c r="B4" s="46"/>
      <c r="L4" s="47"/>
    </row>
    <row r="5" spans="1:12" ht="18.75" customHeight="1">
      <c r="A5" s="46"/>
      <c r="B5" s="46"/>
      <c r="L5" s="47"/>
    </row>
    <row r="6" spans="1:12" ht="13.5" thickBot="1">
      <c r="A6" s="46"/>
      <c r="B6" s="46"/>
      <c r="D6" s="48"/>
      <c r="E6" s="49"/>
      <c r="G6" s="49"/>
      <c r="I6" s="45" t="s">
        <v>609</v>
      </c>
      <c r="L6" s="47"/>
    </row>
    <row r="7" spans="1:12" s="10" customFormat="1" ht="24" customHeight="1" thickBot="1">
      <c r="A7" s="361" t="s">
        <v>655</v>
      </c>
      <c r="B7" s="361" t="s">
        <v>620</v>
      </c>
      <c r="C7" s="361"/>
      <c r="D7" s="23" t="s">
        <v>656</v>
      </c>
      <c r="E7" s="50"/>
      <c r="F7" s="23" t="s">
        <v>329</v>
      </c>
      <c r="G7" s="50"/>
      <c r="H7" s="23" t="s">
        <v>329</v>
      </c>
      <c r="I7" s="50"/>
      <c r="K7" s="14"/>
      <c r="L7" s="47"/>
    </row>
    <row r="8" spans="1:12" ht="18" customHeight="1" thickBot="1">
      <c r="A8" s="362"/>
      <c r="B8" s="362"/>
      <c r="C8" s="362"/>
      <c r="D8" s="52" t="s">
        <v>987</v>
      </c>
      <c r="E8" s="53" t="s">
        <v>985</v>
      </c>
      <c r="F8" s="52" t="s">
        <v>986</v>
      </c>
      <c r="G8" s="53" t="s">
        <v>985</v>
      </c>
      <c r="H8" s="52" t="s">
        <v>987</v>
      </c>
      <c r="I8" s="53" t="s">
        <v>985</v>
      </c>
      <c r="L8" s="47"/>
    </row>
    <row r="9" spans="11:12" ht="12.75">
      <c r="K9" s="234">
        <v>2002</v>
      </c>
      <c r="L9" s="47"/>
    </row>
    <row r="10" spans="1:12" ht="17.25" customHeight="1">
      <c r="A10" s="46" t="s">
        <v>610</v>
      </c>
      <c r="B10" s="58"/>
      <c r="C10" s="14" t="s">
        <v>993</v>
      </c>
      <c r="D10" s="47">
        <f>'[1]Mérleg'!$I$7+'[1]Mérleg'!$I$12</f>
        <v>7687601</v>
      </c>
      <c r="E10" s="43">
        <f>D10/D$23*100</f>
        <v>73.16698528189882</v>
      </c>
      <c r="F10" s="47">
        <f>'[2]Mérleg'!$H$7+'[2]Mérleg'!$H$12</f>
        <v>8241100</v>
      </c>
      <c r="G10" s="43">
        <f>F10/F$23*100</f>
        <v>80.2734230983412</v>
      </c>
      <c r="H10" s="47">
        <f>'[3]Mérleg'!$I$7+'[3]Mérleg'!$I$12</f>
        <v>9039527</v>
      </c>
      <c r="I10" s="43">
        <f>H10/H$23*100</f>
        <v>74.674132377895</v>
      </c>
      <c r="K10" s="14" t="s">
        <v>269</v>
      </c>
      <c r="L10" s="47">
        <f aca="true" t="shared" si="0" ref="L10:L17">D10</f>
        <v>7687601</v>
      </c>
    </row>
    <row r="11" spans="1:12" ht="17.25" customHeight="1">
      <c r="A11" s="46" t="s">
        <v>611</v>
      </c>
      <c r="B11" s="58"/>
      <c r="C11" s="14" t="s">
        <v>994</v>
      </c>
      <c r="D11" s="47">
        <f>'[1]Mérleg'!$I$9+'[1]Mérleg'!$I$13</f>
        <v>209322</v>
      </c>
      <c r="E11" s="43">
        <f aca="true" t="shared" si="1" ref="E11:E17">D11/D$23*100</f>
        <v>1.9922287451153649</v>
      </c>
      <c r="F11" s="47">
        <f>'[2]Mérleg'!$H$9+'[2]Mérleg'!$H$13</f>
        <v>104042</v>
      </c>
      <c r="G11" s="43">
        <f aca="true" t="shared" si="2" ref="G11:G17">F11/F$23*100</f>
        <v>1.0134335811963955</v>
      </c>
      <c r="H11" s="47">
        <f>'[3]Mérleg'!$I$9+'[3]Mérleg'!$I$13</f>
        <v>135949</v>
      </c>
      <c r="I11" s="43">
        <f aca="true" t="shared" si="3" ref="I11:I17">H11/H$23*100</f>
        <v>1.123053631306422</v>
      </c>
      <c r="K11" s="14" t="s">
        <v>270</v>
      </c>
      <c r="L11" s="47">
        <f t="shared" si="0"/>
        <v>209322</v>
      </c>
    </row>
    <row r="12" spans="1:12" ht="17.25" customHeight="1">
      <c r="A12" s="46" t="s">
        <v>612</v>
      </c>
      <c r="B12" s="58"/>
      <c r="C12" s="14" t="s">
        <v>995</v>
      </c>
      <c r="D12" s="47">
        <f>'[1]Mérleg'!$I$8+'[1]Mérleg'!$I$14+'[1]Mérleg'!$I$15</f>
        <v>787457</v>
      </c>
      <c r="E12" s="43">
        <f t="shared" si="1"/>
        <v>7.494646864363563</v>
      </c>
      <c r="F12" s="47">
        <f>'[2]Mérleg'!$H$8+'[2]Mérleg'!$H$14</f>
        <v>316169</v>
      </c>
      <c r="G12" s="43">
        <f t="shared" si="2"/>
        <v>3.0796820700609673</v>
      </c>
      <c r="H12" s="47">
        <f>'[3]Mérleg'!$I$8+'[3]Mérleg'!$I$14</f>
        <v>1268509</v>
      </c>
      <c r="I12" s="43">
        <f t="shared" si="3"/>
        <v>10.478956364481373</v>
      </c>
      <c r="K12" s="14" t="s">
        <v>271</v>
      </c>
      <c r="L12" s="47">
        <f t="shared" si="0"/>
        <v>787457</v>
      </c>
    </row>
    <row r="13" spans="1:12" ht="17.25" customHeight="1">
      <c r="A13" s="46" t="s">
        <v>613</v>
      </c>
      <c r="B13" s="60"/>
      <c r="C13" s="14" t="s">
        <v>330</v>
      </c>
      <c r="D13" s="47">
        <f>'[1]Mérleg'!$I$10</f>
        <v>60000</v>
      </c>
      <c r="E13" s="43">
        <f t="shared" si="1"/>
        <v>0.5710518947216341</v>
      </c>
      <c r="F13" s="47"/>
      <c r="H13" s="47">
        <f>'[3]Mérleg'!$I$10</f>
        <v>10637</v>
      </c>
      <c r="I13" s="43">
        <f t="shared" si="3"/>
        <v>0.08787060939180437</v>
      </c>
      <c r="K13" s="14" t="s">
        <v>272</v>
      </c>
      <c r="L13" s="47">
        <f>D13</f>
        <v>60000</v>
      </c>
    </row>
    <row r="14" spans="1:12" ht="27" customHeight="1">
      <c r="A14" s="46" t="s">
        <v>614</v>
      </c>
      <c r="B14" s="364" t="s">
        <v>594</v>
      </c>
      <c r="C14" s="364"/>
      <c r="D14" s="47">
        <f>'[1]Mérleg'!$I$16+'[1]Mérleg'!$I$17+'[1]Mérleg'!$I$22</f>
        <v>884782</v>
      </c>
      <c r="E14" s="43">
        <f t="shared" si="1"/>
        <v>8.420940625259947</v>
      </c>
      <c r="F14" s="47">
        <f>'[2]Mérleg'!$H$15+'[2]Mérleg'!$H$16+'[2]Mérleg'!$H$22</f>
        <v>415477</v>
      </c>
      <c r="G14" s="43">
        <f t="shared" si="2"/>
        <v>4.047003556397751</v>
      </c>
      <c r="H14" s="47">
        <f>'[3]Mérleg'!$I$15+'[3]Mérleg'!$I$16+'[3]Mérleg'!$I$22</f>
        <v>560894</v>
      </c>
      <c r="I14" s="43">
        <f t="shared" si="3"/>
        <v>4.633458454846923</v>
      </c>
      <c r="K14" s="59" t="s">
        <v>273</v>
      </c>
      <c r="L14" s="47">
        <f t="shared" si="0"/>
        <v>884782</v>
      </c>
    </row>
    <row r="15" spans="1:12" ht="16.5" customHeight="1">
      <c r="A15" s="46" t="s">
        <v>615</v>
      </c>
      <c r="B15" s="59" t="s">
        <v>896</v>
      </c>
      <c r="D15" s="47">
        <f>'[1]Mérleg'!$I$20</f>
        <v>578112</v>
      </c>
      <c r="E15" s="43">
        <f t="shared" si="1"/>
        <v>5.502199216021888</v>
      </c>
      <c r="F15" s="47">
        <f>'[2]Mérleg'!$H$20</f>
        <v>384234</v>
      </c>
      <c r="G15" s="43">
        <f t="shared" si="2"/>
        <v>3.7426773671922478</v>
      </c>
      <c r="H15" s="47">
        <f>'[3]Mérleg'!$I$20</f>
        <v>647490</v>
      </c>
      <c r="I15" s="43">
        <f t="shared" si="3"/>
        <v>5.348814597640256</v>
      </c>
      <c r="K15" s="59" t="s">
        <v>332</v>
      </c>
      <c r="L15" s="47">
        <f t="shared" si="0"/>
        <v>578112</v>
      </c>
    </row>
    <row r="16" spans="1:12" ht="16.5" customHeight="1">
      <c r="A16" s="46" t="s">
        <v>616</v>
      </c>
      <c r="B16" s="59" t="s">
        <v>618</v>
      </c>
      <c r="D16" s="47">
        <f>'[1]Mérleg'!$I$27</f>
        <v>35753</v>
      </c>
      <c r="E16" s="43">
        <f t="shared" si="1"/>
        <v>0.34028030653304303</v>
      </c>
      <c r="F16" s="47">
        <f>'[2]Mérleg'!$H$26+'[2]Mérleg'!$H$24</f>
        <v>796625</v>
      </c>
      <c r="G16" s="43">
        <f t="shared" si="2"/>
        <v>7.759621370413666</v>
      </c>
      <c r="H16" s="47">
        <f>'[3]Mérleg'!$I$28</f>
        <v>86930</v>
      </c>
      <c r="I16" s="43">
        <f t="shared" si="3"/>
        <v>0.7181152650587151</v>
      </c>
      <c r="K16" s="59" t="s">
        <v>274</v>
      </c>
      <c r="L16" s="47">
        <f t="shared" si="0"/>
        <v>35753</v>
      </c>
    </row>
    <row r="17" spans="1:12" ht="16.5" customHeight="1">
      <c r="A17" s="46" t="s">
        <v>617</v>
      </c>
      <c r="B17" s="14" t="s">
        <v>807</v>
      </c>
      <c r="D17" s="47">
        <f>'[1]Mérleg'!$I$19</f>
        <v>10809</v>
      </c>
      <c r="E17" s="43">
        <f t="shared" si="1"/>
        <v>0.10287499883410238</v>
      </c>
      <c r="F17" s="47">
        <f>'[2]Mérleg'!$H$18</f>
        <v>8640</v>
      </c>
      <c r="G17" s="43">
        <f t="shared" si="2"/>
        <v>0.08415895639777068</v>
      </c>
      <c r="H17" s="47">
        <f>'[3]Mérleg'!$I$18</f>
        <v>12240</v>
      </c>
      <c r="I17" s="43">
        <f t="shared" si="3"/>
        <v>0.10111274409661422</v>
      </c>
      <c r="K17" s="14" t="s">
        <v>333</v>
      </c>
      <c r="L17" s="47">
        <f t="shared" si="0"/>
        <v>10809</v>
      </c>
    </row>
    <row r="18" spans="1:12" ht="12.75">
      <c r="A18" s="46"/>
      <c r="B18" s="46"/>
      <c r="D18" s="47"/>
      <c r="H18" s="47"/>
      <c r="L18" s="47"/>
    </row>
    <row r="19" spans="1:11" ht="23.25" customHeight="1">
      <c r="A19" s="359" t="s">
        <v>658</v>
      </c>
      <c r="B19" s="363"/>
      <c r="C19" s="360"/>
      <c r="D19" s="54">
        <f>SUM(D10:D18)</f>
        <v>10253836</v>
      </c>
      <c r="E19" s="55">
        <f>SUM(E10:E18)</f>
        <v>97.59120793274836</v>
      </c>
      <c r="F19" s="54">
        <f>SUM(F10:F17)</f>
        <v>10266287</v>
      </c>
      <c r="G19" s="55">
        <f>SUM(G10:G17)</f>
        <v>100</v>
      </c>
      <c r="H19" s="54">
        <f>SUM(H10:H17)</f>
        <v>11762176</v>
      </c>
      <c r="I19" s="55">
        <f>SUM(I10:I17)</f>
        <v>97.1655140447171</v>
      </c>
      <c r="K19" s="234">
        <v>2003</v>
      </c>
    </row>
    <row r="20" spans="1:12" ht="12.75">
      <c r="A20" s="46"/>
      <c r="B20" s="46"/>
      <c r="D20" s="47"/>
      <c r="F20" s="47"/>
      <c r="H20" s="47"/>
      <c r="K20" s="14" t="s">
        <v>275</v>
      </c>
      <c r="L20" s="47">
        <f>H10</f>
        <v>9039527</v>
      </c>
    </row>
    <row r="21" spans="1:12" ht="12.75">
      <c r="A21" s="46" t="s">
        <v>624</v>
      </c>
      <c r="B21" s="46" t="s">
        <v>1025</v>
      </c>
      <c r="D21" s="47">
        <f>'[1]Mérleg'!$I$29</f>
        <v>253090</v>
      </c>
      <c r="E21" s="43">
        <f>D21/D23*100</f>
        <v>2.4087920672516394</v>
      </c>
      <c r="F21" s="47"/>
      <c r="H21" s="47">
        <f>'[3]Mérleg'!$I$32</f>
        <v>343123</v>
      </c>
      <c r="I21" s="43">
        <f>H21/H23*100</f>
        <v>2.834485955282889</v>
      </c>
      <c r="K21" s="14" t="s">
        <v>276</v>
      </c>
      <c r="L21" s="47">
        <f>H11</f>
        <v>135949</v>
      </c>
    </row>
    <row r="22" spans="1:12" ht="13.5" thickBot="1">
      <c r="A22" s="46"/>
      <c r="B22" s="46"/>
      <c r="D22" s="47"/>
      <c r="F22" s="47"/>
      <c r="H22" s="47"/>
      <c r="K22" s="14" t="s">
        <v>277</v>
      </c>
      <c r="L22" s="47">
        <f>H12</f>
        <v>1268509</v>
      </c>
    </row>
    <row r="23" spans="1:12" ht="23.25" customHeight="1" thickBot="1">
      <c r="A23" s="56"/>
      <c r="B23" s="100" t="s">
        <v>996</v>
      </c>
      <c r="C23" s="19"/>
      <c r="D23" s="57">
        <f>SUM(D19:D21)</f>
        <v>10506926</v>
      </c>
      <c r="E23" s="73">
        <f>SUM(E19:E21)</f>
        <v>100</v>
      </c>
      <c r="F23" s="57">
        <f>SUM(F19:F21)</f>
        <v>10266287</v>
      </c>
      <c r="G23" s="73">
        <v>100</v>
      </c>
      <c r="H23" s="57">
        <f>SUM(H19:H21)</f>
        <v>12105299</v>
      </c>
      <c r="I23" s="73">
        <f>SUM(I19:I21)</f>
        <v>99.99999999999999</v>
      </c>
      <c r="K23" s="14" t="s">
        <v>331</v>
      </c>
      <c r="L23" s="47">
        <f>H13</f>
        <v>10637</v>
      </c>
    </row>
    <row r="24" spans="1:12" ht="12.75">
      <c r="A24" s="61"/>
      <c r="B24" s="16"/>
      <c r="C24" s="41"/>
      <c r="D24" s="62"/>
      <c r="E24" s="36"/>
      <c r="F24" s="62"/>
      <c r="G24" s="36"/>
      <c r="H24" s="62"/>
      <c r="I24" s="36"/>
      <c r="K24" s="59" t="s">
        <v>278</v>
      </c>
      <c r="L24" s="47">
        <f>H14</f>
        <v>560894</v>
      </c>
    </row>
    <row r="25" spans="1:12" ht="10.5" customHeight="1">
      <c r="A25" s="14" t="s">
        <v>899</v>
      </c>
      <c r="B25" s="63" t="s">
        <v>997</v>
      </c>
      <c r="K25" s="59" t="s">
        <v>279</v>
      </c>
      <c r="L25" s="47">
        <f>H15</f>
        <v>647490</v>
      </c>
    </row>
    <row r="26" spans="1:12" ht="11.25" customHeight="1">
      <c r="A26" s="14" t="s">
        <v>900</v>
      </c>
      <c r="B26" s="63" t="s">
        <v>943</v>
      </c>
      <c r="K26" s="59" t="s">
        <v>280</v>
      </c>
      <c r="L26" s="47">
        <f>H16</f>
        <v>86930</v>
      </c>
    </row>
    <row r="27" spans="11:12" ht="13.5" customHeight="1">
      <c r="K27" s="14" t="s">
        <v>333</v>
      </c>
      <c r="L27" s="47">
        <f>H17</f>
        <v>12240</v>
      </c>
    </row>
    <row r="28" ht="25.5" customHeight="1"/>
    <row r="44" ht="26.25" customHeight="1"/>
  </sheetData>
  <mergeCells count="4">
    <mergeCell ref="A19:C19"/>
    <mergeCell ref="B7:C8"/>
    <mergeCell ref="A7:A8"/>
    <mergeCell ref="B14:C14"/>
  </mergeCells>
  <printOptions horizontalCentered="1"/>
  <pageMargins left="0.3937007874015748" right="0.3937007874015748" top="0.5905511811023623" bottom="0.3937007874015748" header="0" footer="0"/>
  <pageSetup horizontalDpi="600" verticalDpi="600" orientation="portrait" paperSize="9" scale="8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36"/>
  <sheetViews>
    <sheetView showGridLines="0" workbookViewId="0" topLeftCell="A20">
      <selection activeCell="A30" sqref="A30"/>
    </sheetView>
  </sheetViews>
  <sheetFormatPr defaultColWidth="9.00390625" defaultRowHeight="12.75"/>
  <cols>
    <col min="1" max="1" width="48.125" style="218" customWidth="1"/>
    <col min="2" max="2" width="16.00390625" style="218" bestFit="1" customWidth="1"/>
    <col min="3" max="3" width="19.375" style="218" customWidth="1"/>
    <col min="4" max="4" width="16.00390625" style="218" bestFit="1" customWidth="1"/>
    <col min="5" max="5" width="20.75390625" style="218" customWidth="1"/>
    <col min="6" max="6" width="22.00390625" style="218" customWidth="1"/>
    <col min="7" max="7" width="13.75390625" style="218" bestFit="1" customWidth="1"/>
    <col min="8" max="16384" width="9.125" style="218" customWidth="1"/>
  </cols>
  <sheetData>
    <row r="1" spans="1:6" ht="12.75">
      <c r="A1" s="218" t="s">
        <v>811</v>
      </c>
      <c r="F1" s="219" t="s">
        <v>797</v>
      </c>
    </row>
    <row r="2" ht="12.75">
      <c r="F2" s="219"/>
    </row>
    <row r="3" spans="1:6" ht="17.25" customHeight="1">
      <c r="A3" s="404" t="s">
        <v>833</v>
      </c>
      <c r="B3" s="404"/>
      <c r="C3" s="404"/>
      <c r="D3" s="404"/>
      <c r="E3" s="404"/>
      <c r="F3" s="404"/>
    </row>
    <row r="4" ht="6.75" customHeight="1" thickBot="1"/>
    <row r="5" spans="1:6" ht="28.5" customHeight="1" thickBot="1">
      <c r="A5" s="221" t="s">
        <v>620</v>
      </c>
      <c r="B5" s="222" t="s">
        <v>942</v>
      </c>
      <c r="C5" s="222" t="s">
        <v>798</v>
      </c>
      <c r="D5" s="223" t="s">
        <v>799</v>
      </c>
      <c r="E5" s="223" t="s">
        <v>834</v>
      </c>
      <c r="F5" s="223" t="s">
        <v>835</v>
      </c>
    </row>
    <row r="6" spans="1:6" ht="15" customHeight="1">
      <c r="A6" s="218" t="s">
        <v>836</v>
      </c>
      <c r="B6" s="224">
        <v>2351</v>
      </c>
      <c r="C6" s="224">
        <v>1921</v>
      </c>
      <c r="D6" s="224">
        <f>B6-C6</f>
        <v>430</v>
      </c>
      <c r="E6" s="225">
        <f>D6/B6*100</f>
        <v>18.290089323692047</v>
      </c>
      <c r="F6" s="225">
        <f>100-E6</f>
        <v>81.70991067630796</v>
      </c>
    </row>
    <row r="7" spans="1:6" ht="15" customHeight="1">
      <c r="A7" s="218" t="s">
        <v>509</v>
      </c>
      <c r="B7" s="224">
        <v>172055</v>
      </c>
      <c r="C7" s="224">
        <v>134550</v>
      </c>
      <c r="D7" s="224">
        <f aca="true" t="shared" si="0" ref="D7:D36">B7-C7</f>
        <v>37505</v>
      </c>
      <c r="E7" s="225">
        <f>D7/B7*100</f>
        <v>21.79826218360408</v>
      </c>
      <c r="F7" s="225">
        <f>100-E7</f>
        <v>78.20173781639592</v>
      </c>
    </row>
    <row r="8" spans="1:6" ht="15" customHeight="1">
      <c r="A8" s="218" t="s">
        <v>510</v>
      </c>
      <c r="B8" s="224">
        <v>0</v>
      </c>
      <c r="C8" s="224">
        <v>0</v>
      </c>
      <c r="D8" s="224">
        <f t="shared" si="0"/>
        <v>0</v>
      </c>
      <c r="E8" s="225"/>
      <c r="F8" s="225"/>
    </row>
    <row r="9" spans="1:6" ht="15" customHeight="1">
      <c r="A9" s="226" t="s">
        <v>511</v>
      </c>
      <c r="B9" s="227">
        <f>SUM(B6:B8)</f>
        <v>174406</v>
      </c>
      <c r="C9" s="227">
        <f>SUM(C6:C8)</f>
        <v>136471</v>
      </c>
      <c r="D9" s="227">
        <f t="shared" si="0"/>
        <v>37935</v>
      </c>
      <c r="E9" s="228">
        <f aca="true" t="shared" si="1" ref="E9:E36">D9/B9*100</f>
        <v>21.750971870233823</v>
      </c>
      <c r="F9" s="228">
        <f aca="true" t="shared" si="2" ref="F9:F36">100-E9</f>
        <v>78.24902812976617</v>
      </c>
    </row>
    <row r="10" spans="1:6" ht="15" customHeight="1">
      <c r="A10" s="218" t="s">
        <v>512</v>
      </c>
      <c r="B10" s="224">
        <v>1899503</v>
      </c>
      <c r="C10" s="224">
        <v>0</v>
      </c>
      <c r="D10" s="224">
        <f t="shared" si="0"/>
        <v>1899503</v>
      </c>
      <c r="E10" s="225">
        <f t="shared" si="1"/>
        <v>100</v>
      </c>
      <c r="F10" s="225">
        <f t="shared" si="2"/>
        <v>0</v>
      </c>
    </row>
    <row r="11" spans="1:6" ht="15" customHeight="1">
      <c r="A11" s="218" t="s">
        <v>800</v>
      </c>
      <c r="B11" s="224">
        <v>137278</v>
      </c>
      <c r="C11" s="224">
        <v>0</v>
      </c>
      <c r="D11" s="224">
        <f t="shared" si="0"/>
        <v>137278</v>
      </c>
      <c r="E11" s="225">
        <f t="shared" si="1"/>
        <v>100</v>
      </c>
      <c r="F11" s="225">
        <f t="shared" si="2"/>
        <v>0</v>
      </c>
    </row>
    <row r="12" spans="1:6" ht="15" customHeight="1">
      <c r="A12" s="218" t="s">
        <v>801</v>
      </c>
      <c r="B12" s="224">
        <v>430459</v>
      </c>
      <c r="C12" s="224">
        <v>80245</v>
      </c>
      <c r="D12" s="224">
        <f t="shared" si="0"/>
        <v>350214</v>
      </c>
      <c r="E12" s="225">
        <f t="shared" si="1"/>
        <v>81.35827105485075</v>
      </c>
      <c r="F12" s="225">
        <f t="shared" si="2"/>
        <v>18.641728945149254</v>
      </c>
    </row>
    <row r="13" spans="1:6" ht="15" customHeight="1">
      <c r="A13" s="218" t="s">
        <v>513</v>
      </c>
      <c r="B13" s="224">
        <v>3053373</v>
      </c>
      <c r="C13" s="224">
        <v>242690</v>
      </c>
      <c r="D13" s="224">
        <f t="shared" si="0"/>
        <v>2810683</v>
      </c>
      <c r="E13" s="225">
        <f t="shared" si="1"/>
        <v>92.05174081253747</v>
      </c>
      <c r="F13" s="225">
        <f t="shared" si="2"/>
        <v>7.948259187462526</v>
      </c>
    </row>
    <row r="14" spans="1:6" ht="15" customHeight="1">
      <c r="A14" s="218" t="s">
        <v>514</v>
      </c>
      <c r="B14" s="224">
        <v>1337</v>
      </c>
      <c r="C14" s="224">
        <v>294</v>
      </c>
      <c r="D14" s="224">
        <f t="shared" si="0"/>
        <v>1043</v>
      </c>
      <c r="E14" s="225">
        <f t="shared" si="1"/>
        <v>78.01047120418848</v>
      </c>
      <c r="F14" s="225">
        <f t="shared" si="2"/>
        <v>21.989528795811523</v>
      </c>
    </row>
    <row r="15" spans="1:6" ht="15" customHeight="1">
      <c r="A15" s="226" t="s">
        <v>548</v>
      </c>
      <c r="B15" s="227">
        <f>SUM(B10:B14)</f>
        <v>5521950</v>
      </c>
      <c r="C15" s="227">
        <f>SUM(C10:C14)</f>
        <v>323229</v>
      </c>
      <c r="D15" s="227">
        <f t="shared" si="0"/>
        <v>5198721</v>
      </c>
      <c r="E15" s="228">
        <f t="shared" si="1"/>
        <v>94.14646999701193</v>
      </c>
      <c r="F15" s="228">
        <f t="shared" si="2"/>
        <v>5.853530002988066</v>
      </c>
    </row>
    <row r="16" spans="1:6" ht="15" customHeight="1">
      <c r="A16" s="218" t="s">
        <v>549</v>
      </c>
      <c r="B16" s="224">
        <v>96314</v>
      </c>
      <c r="C16" s="224">
        <v>81070</v>
      </c>
      <c r="D16" s="224">
        <f t="shared" si="0"/>
        <v>15244</v>
      </c>
      <c r="E16" s="225">
        <f t="shared" si="1"/>
        <v>15.827397886080943</v>
      </c>
      <c r="F16" s="225">
        <f t="shared" si="2"/>
        <v>84.17260211391906</v>
      </c>
    </row>
    <row r="17" spans="1:6" ht="15" customHeight="1">
      <c r="A17" s="218" t="s">
        <v>550</v>
      </c>
      <c r="B17" s="224">
        <v>84346</v>
      </c>
      <c r="C17" s="224">
        <v>45363</v>
      </c>
      <c r="D17" s="224">
        <f t="shared" si="0"/>
        <v>38983</v>
      </c>
      <c r="E17" s="225">
        <f t="shared" si="1"/>
        <v>46.217959357883004</v>
      </c>
      <c r="F17" s="225">
        <f t="shared" si="2"/>
        <v>53.782040642116996</v>
      </c>
    </row>
    <row r="18" spans="1:6" ht="15" customHeight="1">
      <c r="A18" s="218" t="s">
        <v>551</v>
      </c>
      <c r="B18" s="224">
        <v>21721</v>
      </c>
      <c r="C18" s="224">
        <v>0</v>
      </c>
      <c r="D18" s="224">
        <f t="shared" si="0"/>
        <v>21721</v>
      </c>
      <c r="E18" s="225">
        <f t="shared" si="1"/>
        <v>100</v>
      </c>
      <c r="F18" s="225">
        <f t="shared" si="2"/>
        <v>0</v>
      </c>
    </row>
    <row r="19" spans="1:6" ht="15" customHeight="1">
      <c r="A19" s="226" t="s">
        <v>552</v>
      </c>
      <c r="B19" s="227">
        <f>SUM(B16:B18)</f>
        <v>202381</v>
      </c>
      <c r="C19" s="227">
        <f>SUM(C16:C18)</f>
        <v>126433</v>
      </c>
      <c r="D19" s="227">
        <f t="shared" si="0"/>
        <v>75948</v>
      </c>
      <c r="E19" s="228">
        <f t="shared" si="1"/>
        <v>37.527238228885125</v>
      </c>
      <c r="F19" s="228">
        <f t="shared" si="2"/>
        <v>62.472761771114875</v>
      </c>
    </row>
    <row r="20" spans="1:6" ht="15" customHeight="1">
      <c r="A20" s="218" t="s">
        <v>499</v>
      </c>
      <c r="B20" s="224">
        <v>44645</v>
      </c>
      <c r="C20" s="224">
        <v>13333</v>
      </c>
      <c r="D20" s="224">
        <f t="shared" si="0"/>
        <v>31312</v>
      </c>
      <c r="E20" s="225">
        <f t="shared" si="1"/>
        <v>70.13551349535221</v>
      </c>
      <c r="F20" s="225">
        <f t="shared" si="2"/>
        <v>29.864486504647786</v>
      </c>
    </row>
    <row r="21" spans="1:6" ht="15" customHeight="1">
      <c r="A21" s="226" t="s">
        <v>553</v>
      </c>
      <c r="B21" s="227">
        <f>SUM(B20)</f>
        <v>44645</v>
      </c>
      <c r="C21" s="227">
        <f>SUM(C20)</f>
        <v>13333</v>
      </c>
      <c r="D21" s="227">
        <f t="shared" si="0"/>
        <v>31312</v>
      </c>
      <c r="E21" s="228">
        <f t="shared" si="1"/>
        <v>70.13551349535221</v>
      </c>
      <c r="F21" s="228">
        <f t="shared" si="2"/>
        <v>29.864486504647786</v>
      </c>
    </row>
    <row r="22" spans="1:6" ht="15" customHeight="1">
      <c r="A22" s="218" t="s">
        <v>554</v>
      </c>
      <c r="B22" s="224">
        <v>100</v>
      </c>
      <c r="C22" s="224">
        <v>0</v>
      </c>
      <c r="D22" s="224">
        <f t="shared" si="0"/>
        <v>100</v>
      </c>
      <c r="E22" s="225">
        <f t="shared" si="1"/>
        <v>100</v>
      </c>
      <c r="F22" s="225">
        <f t="shared" si="2"/>
        <v>0</v>
      </c>
    </row>
    <row r="23" spans="1:6" ht="15" customHeight="1">
      <c r="A23" s="218" t="s">
        <v>555</v>
      </c>
      <c r="B23" s="224">
        <v>1756827</v>
      </c>
      <c r="C23" s="224">
        <v>479565</v>
      </c>
      <c r="D23" s="224">
        <f t="shared" si="0"/>
        <v>1277262</v>
      </c>
      <c r="E23" s="225">
        <f t="shared" si="1"/>
        <v>72.70277608438394</v>
      </c>
      <c r="F23" s="225">
        <f t="shared" si="2"/>
        <v>27.29722391561606</v>
      </c>
    </row>
    <row r="24" spans="1:6" ht="15" customHeight="1">
      <c r="A24" s="218" t="s">
        <v>837</v>
      </c>
      <c r="B24" s="224">
        <v>847120</v>
      </c>
      <c r="C24" s="224">
        <v>144380</v>
      </c>
      <c r="D24" s="224">
        <f t="shared" si="0"/>
        <v>702740</v>
      </c>
      <c r="E24" s="225">
        <f t="shared" si="1"/>
        <v>82.95636981773539</v>
      </c>
      <c r="F24" s="225">
        <f t="shared" si="2"/>
        <v>17.043630182264607</v>
      </c>
    </row>
    <row r="25" spans="1:6" ht="15" customHeight="1">
      <c r="A25" s="218" t="s">
        <v>556</v>
      </c>
      <c r="B25" s="224">
        <v>96775</v>
      </c>
      <c r="C25" s="224">
        <v>96775</v>
      </c>
      <c r="D25" s="224">
        <f t="shared" si="0"/>
        <v>0</v>
      </c>
      <c r="E25" s="225">
        <f t="shared" si="1"/>
        <v>0</v>
      </c>
      <c r="F25" s="225">
        <f t="shared" si="2"/>
        <v>100</v>
      </c>
    </row>
    <row r="26" spans="1:6" ht="15" customHeight="1">
      <c r="A26" s="218" t="s">
        <v>557</v>
      </c>
      <c r="B26" s="224">
        <v>720259</v>
      </c>
      <c r="C26" s="224">
        <v>436375</v>
      </c>
      <c r="D26" s="224">
        <f t="shared" si="0"/>
        <v>283884</v>
      </c>
      <c r="E26" s="225">
        <f t="shared" si="1"/>
        <v>39.41415518584287</v>
      </c>
      <c r="F26" s="225">
        <f t="shared" si="2"/>
        <v>60.58584481415713</v>
      </c>
    </row>
    <row r="27" spans="1:6" ht="15" customHeight="1">
      <c r="A27" s="218" t="s">
        <v>558</v>
      </c>
      <c r="B27" s="224">
        <v>3755</v>
      </c>
      <c r="C27" s="224">
        <v>3004</v>
      </c>
      <c r="D27" s="224">
        <f t="shared" si="0"/>
        <v>751</v>
      </c>
      <c r="E27" s="225">
        <f t="shared" si="1"/>
        <v>20</v>
      </c>
      <c r="F27" s="225">
        <f t="shared" si="2"/>
        <v>80</v>
      </c>
    </row>
    <row r="28" spans="1:6" ht="15" customHeight="1">
      <c r="A28" s="226" t="s">
        <v>559</v>
      </c>
      <c r="B28" s="227">
        <f>SUM(B22:B27)</f>
        <v>3424836</v>
      </c>
      <c r="C28" s="227">
        <f>SUM(C22:C27)</f>
        <v>1160099</v>
      </c>
      <c r="D28" s="227">
        <f t="shared" si="0"/>
        <v>2264737</v>
      </c>
      <c r="E28" s="228">
        <f t="shared" si="1"/>
        <v>66.12687439632145</v>
      </c>
      <c r="F28" s="228">
        <f t="shared" si="2"/>
        <v>33.873125603678545</v>
      </c>
    </row>
    <row r="29" spans="1:6" ht="15" customHeight="1">
      <c r="A29" s="229" t="s">
        <v>560</v>
      </c>
      <c r="B29" s="230">
        <f>SUM(B28,B21,B19,B15,B9)-1</f>
        <v>9368217</v>
      </c>
      <c r="C29" s="230">
        <f>SUM(C28,C21,C19,C15,C9)-1</f>
        <v>1759564</v>
      </c>
      <c r="D29" s="230">
        <f t="shared" si="0"/>
        <v>7608653</v>
      </c>
      <c r="E29" s="231">
        <f t="shared" si="1"/>
        <v>81.21772798388423</v>
      </c>
      <c r="F29" s="231">
        <f t="shared" si="2"/>
        <v>18.78227201611577</v>
      </c>
    </row>
    <row r="30" spans="1:6" ht="15" customHeight="1">
      <c r="A30" s="218" t="s">
        <v>838</v>
      </c>
      <c r="B30" s="224">
        <v>93039</v>
      </c>
      <c r="C30" s="224">
        <v>63468</v>
      </c>
      <c r="D30" s="224">
        <f t="shared" si="0"/>
        <v>29571</v>
      </c>
      <c r="E30" s="225">
        <f t="shared" si="1"/>
        <v>31.783445651823428</v>
      </c>
      <c r="F30" s="225">
        <f t="shared" si="2"/>
        <v>68.21655434817657</v>
      </c>
    </row>
    <row r="31" spans="1:6" ht="15" customHeight="1">
      <c r="A31" s="218" t="s">
        <v>561</v>
      </c>
      <c r="B31" s="224">
        <v>3420676</v>
      </c>
      <c r="C31" s="224">
        <v>578392</v>
      </c>
      <c r="D31" s="224">
        <f t="shared" si="0"/>
        <v>2842284</v>
      </c>
      <c r="E31" s="225">
        <f t="shared" si="1"/>
        <v>83.09129540476795</v>
      </c>
      <c r="F31" s="225">
        <f t="shared" si="2"/>
        <v>16.908704595232052</v>
      </c>
    </row>
    <row r="32" spans="1:6" ht="15" customHeight="1">
      <c r="A32" s="218" t="s">
        <v>562</v>
      </c>
      <c r="B32" s="224">
        <v>934062</v>
      </c>
      <c r="C32" s="224">
        <v>603528</v>
      </c>
      <c r="D32" s="224">
        <f t="shared" si="0"/>
        <v>330534</v>
      </c>
      <c r="E32" s="225">
        <f t="shared" si="1"/>
        <v>35.38673021705197</v>
      </c>
      <c r="F32" s="225">
        <f t="shared" si="2"/>
        <v>64.61326978294804</v>
      </c>
    </row>
    <row r="33" spans="1:6" ht="15" customHeight="1">
      <c r="A33" s="218" t="s">
        <v>839</v>
      </c>
      <c r="B33" s="224">
        <v>235865</v>
      </c>
      <c r="C33" s="224">
        <v>187023</v>
      </c>
      <c r="D33" s="224">
        <f t="shared" si="0"/>
        <v>48842</v>
      </c>
      <c r="E33" s="225">
        <f t="shared" si="1"/>
        <v>20.707608165688</v>
      </c>
      <c r="F33" s="225">
        <f t="shared" si="2"/>
        <v>79.292391834312</v>
      </c>
    </row>
    <row r="34" spans="1:6" ht="15" customHeight="1">
      <c r="A34" s="218" t="s">
        <v>840</v>
      </c>
      <c r="B34" s="224">
        <v>6629</v>
      </c>
      <c r="C34" s="224">
        <v>1330</v>
      </c>
      <c r="D34" s="224">
        <f t="shared" si="0"/>
        <v>5299</v>
      </c>
      <c r="E34" s="225">
        <f t="shared" si="1"/>
        <v>79.93664202745512</v>
      </c>
      <c r="F34" s="225">
        <f t="shared" si="2"/>
        <v>20.06335797254488</v>
      </c>
    </row>
    <row r="35" spans="1:6" s="229" customFormat="1" ht="15" customHeight="1" thickBot="1">
      <c r="A35" s="229" t="s">
        <v>563</v>
      </c>
      <c r="B35" s="230">
        <f>SUM(B30:B34)</f>
        <v>4690271</v>
      </c>
      <c r="C35" s="230">
        <f>SUM(C30:C34)</f>
        <v>1433741</v>
      </c>
      <c r="D35" s="230">
        <f t="shared" si="0"/>
        <v>3256530</v>
      </c>
      <c r="E35" s="225">
        <f t="shared" si="1"/>
        <v>69.43159574361482</v>
      </c>
      <c r="F35" s="225">
        <f t="shared" si="2"/>
        <v>30.56840425638518</v>
      </c>
    </row>
    <row r="36" spans="1:6" ht="16.5" customHeight="1" thickBot="1">
      <c r="A36" s="221" t="s">
        <v>802</v>
      </c>
      <c r="B36" s="232">
        <f>B29+B35</f>
        <v>14058488</v>
      </c>
      <c r="C36" s="232">
        <f>C29+C35</f>
        <v>3193305</v>
      </c>
      <c r="D36" s="232">
        <f t="shared" si="0"/>
        <v>10865183</v>
      </c>
      <c r="E36" s="233">
        <f t="shared" si="1"/>
        <v>77.28557295777469</v>
      </c>
      <c r="F36" s="233">
        <f t="shared" si="2"/>
        <v>22.71442704222531</v>
      </c>
    </row>
  </sheetData>
  <mergeCells count="1">
    <mergeCell ref="A3:F3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94"/>
  <sheetViews>
    <sheetView showGridLines="0" workbookViewId="0" topLeftCell="A66">
      <selection activeCell="A78" sqref="A78"/>
    </sheetView>
  </sheetViews>
  <sheetFormatPr defaultColWidth="9.00390625" defaultRowHeight="12.75"/>
  <cols>
    <col min="1" max="1" width="30.00390625" style="14" customWidth="1"/>
    <col min="2" max="2" width="10.00390625" style="14" customWidth="1"/>
    <col min="3" max="3" width="12.625" style="14" customWidth="1"/>
    <col min="4" max="4" width="9.125" style="14" customWidth="1"/>
    <col min="5" max="5" width="11.625" style="14" customWidth="1"/>
    <col min="6" max="7" width="8.125" style="14" customWidth="1"/>
    <col min="8" max="8" width="6.625" style="14" customWidth="1"/>
    <col min="9" max="9" width="6.125" style="14" customWidth="1"/>
    <col min="10" max="16384" width="9.25390625" style="14" customWidth="1"/>
  </cols>
  <sheetData>
    <row r="1" spans="1:9" ht="12.75">
      <c r="A1" s="14" t="s">
        <v>811</v>
      </c>
      <c r="I1" s="44" t="s">
        <v>643</v>
      </c>
    </row>
    <row r="2" ht="18" customHeight="1"/>
    <row r="3" spans="1:9" ht="35.25" customHeight="1">
      <c r="A3" s="417" t="s">
        <v>1042</v>
      </c>
      <c r="B3" s="417"/>
      <c r="C3" s="417"/>
      <c r="D3" s="417"/>
      <c r="E3" s="417"/>
      <c r="F3" s="417"/>
      <c r="G3" s="417"/>
      <c r="H3" s="417"/>
      <c r="I3" s="417"/>
    </row>
    <row r="4" ht="15.75" customHeight="1"/>
    <row r="5" spans="1:5" ht="15.75">
      <c r="A5" s="405" t="s">
        <v>644</v>
      </c>
      <c r="B5" s="405"/>
      <c r="C5" s="405"/>
      <c r="D5" s="405"/>
      <c r="E5" s="405"/>
    </row>
    <row r="6" s="22" customFormat="1" ht="10.5" customHeight="1" thickBot="1"/>
    <row r="7" spans="1:5" ht="27.75" customHeight="1">
      <c r="A7" s="418" t="s">
        <v>620</v>
      </c>
      <c r="B7" s="419"/>
      <c r="C7" s="118" t="s">
        <v>645</v>
      </c>
      <c r="D7" s="422" t="s">
        <v>646</v>
      </c>
      <c r="E7" s="423"/>
    </row>
    <row r="8" spans="1:5" ht="18.75" customHeight="1" thickBot="1">
      <c r="A8" s="420"/>
      <c r="B8" s="421"/>
      <c r="C8" s="119" t="s">
        <v>647</v>
      </c>
      <c r="D8" s="120" t="s">
        <v>648</v>
      </c>
      <c r="E8" s="121" t="s">
        <v>649</v>
      </c>
    </row>
    <row r="9" spans="1:4" ht="12.75">
      <c r="A9" s="122"/>
      <c r="B9" s="115"/>
      <c r="C9" s="122"/>
      <c r="D9" s="122"/>
    </row>
    <row r="10" spans="1:5" ht="14.25" customHeight="1">
      <c r="A10" s="414" t="s">
        <v>650</v>
      </c>
      <c r="B10" s="414"/>
      <c r="C10" s="46">
        <v>3161</v>
      </c>
      <c r="D10" s="46">
        <v>1144</v>
      </c>
      <c r="E10" s="46">
        <v>6031</v>
      </c>
    </row>
    <row r="11" spans="1:5" ht="14.25" customHeight="1">
      <c r="A11" s="414" t="s">
        <v>651</v>
      </c>
      <c r="B11" s="414"/>
      <c r="C11" s="46">
        <v>824</v>
      </c>
      <c r="D11" s="46">
        <v>207</v>
      </c>
      <c r="E11" s="46">
        <v>4559</v>
      </c>
    </row>
    <row r="12" spans="1:5" ht="14.25" customHeight="1">
      <c r="A12" s="414" t="s">
        <v>652</v>
      </c>
      <c r="B12" s="414"/>
      <c r="C12" s="46">
        <v>634</v>
      </c>
      <c r="D12" s="46"/>
      <c r="E12" s="46"/>
    </row>
    <row r="13" spans="1:5" ht="14.25" customHeight="1">
      <c r="A13" s="414" t="s">
        <v>653</v>
      </c>
      <c r="B13" s="414"/>
      <c r="C13" s="15">
        <f>SUM(C10:C12)</f>
        <v>4619</v>
      </c>
      <c r="D13" s="15">
        <v>1352</v>
      </c>
      <c r="E13" s="15">
        <v>1941</v>
      </c>
    </row>
    <row r="14" spans="1:5" ht="14.25" customHeight="1">
      <c r="A14" s="414" t="s">
        <v>654</v>
      </c>
      <c r="B14" s="414"/>
      <c r="C14" s="46">
        <v>3878</v>
      </c>
      <c r="D14" s="46">
        <v>1350</v>
      </c>
      <c r="E14" s="46">
        <v>2381</v>
      </c>
    </row>
    <row r="15" spans="1:5" ht="14.25" customHeight="1">
      <c r="A15" s="414" t="s">
        <v>734</v>
      </c>
      <c r="B15" s="414"/>
      <c r="C15" s="46">
        <v>0</v>
      </c>
      <c r="D15" s="46"/>
      <c r="E15" s="46">
        <v>0</v>
      </c>
    </row>
    <row r="16" spans="1:5" ht="14.25" customHeight="1">
      <c r="A16" s="414" t="s">
        <v>735</v>
      </c>
      <c r="B16" s="414"/>
      <c r="C16" s="46">
        <v>643</v>
      </c>
      <c r="D16" s="46">
        <v>1</v>
      </c>
      <c r="E16" s="46">
        <v>3495</v>
      </c>
    </row>
    <row r="17" ht="15.75" customHeight="1"/>
    <row r="18" ht="13.5" customHeight="1"/>
    <row r="19" spans="1:9" s="22" customFormat="1" ht="15.75">
      <c r="A19" s="405" t="s">
        <v>1043</v>
      </c>
      <c r="B19" s="405"/>
      <c r="C19" s="405"/>
      <c r="D19" s="405"/>
      <c r="E19" s="405"/>
      <c r="F19" s="405"/>
      <c r="G19" s="405"/>
      <c r="H19" s="14"/>
      <c r="I19" s="14"/>
    </row>
    <row r="20" s="22" customFormat="1" ht="13.5" thickBot="1"/>
    <row r="21" spans="1:7" ht="26.25" customHeight="1">
      <c r="A21" s="415" t="s">
        <v>620</v>
      </c>
      <c r="B21" s="415" t="s">
        <v>736</v>
      </c>
      <c r="C21" s="415"/>
      <c r="D21" s="415" t="s">
        <v>737</v>
      </c>
      <c r="E21" s="415"/>
      <c r="F21" s="415" t="s">
        <v>619</v>
      </c>
      <c r="G21" s="415"/>
    </row>
    <row r="22" spans="1:7" ht="19.5" customHeight="1" thickBot="1">
      <c r="A22" s="416"/>
      <c r="B22" s="123" t="s">
        <v>648</v>
      </c>
      <c r="C22" s="124" t="s">
        <v>649</v>
      </c>
      <c r="D22" s="123" t="s">
        <v>648</v>
      </c>
      <c r="E22" s="124" t="s">
        <v>649</v>
      </c>
      <c r="F22" s="123" t="s">
        <v>648</v>
      </c>
      <c r="G22" s="124" t="s">
        <v>649</v>
      </c>
    </row>
    <row r="23" spans="1:7" ht="15.75" customHeight="1">
      <c r="A23" s="122"/>
      <c r="B23" s="112"/>
      <c r="C23" s="112"/>
      <c r="D23" s="112"/>
      <c r="E23" s="112"/>
      <c r="F23" s="112"/>
      <c r="G23" s="112"/>
    </row>
    <row r="24" spans="1:7" ht="13.5" customHeight="1">
      <c r="A24" s="14" t="s">
        <v>738</v>
      </c>
      <c r="B24" s="46">
        <v>17</v>
      </c>
      <c r="C24" s="46">
        <v>5928</v>
      </c>
      <c r="D24" s="46">
        <v>1670</v>
      </c>
      <c r="E24" s="46">
        <v>2227</v>
      </c>
      <c r="F24" s="46">
        <f>SUM(B24,D24)</f>
        <v>1687</v>
      </c>
      <c r="G24" s="46">
        <f>SUM(C24,E24)</f>
        <v>8155</v>
      </c>
    </row>
    <row r="25" spans="1:7" ht="13.5" customHeight="1">
      <c r="A25" s="14" t="s">
        <v>739</v>
      </c>
      <c r="B25" s="46">
        <v>17</v>
      </c>
      <c r="C25" s="46">
        <v>1278</v>
      </c>
      <c r="D25" s="46">
        <v>80</v>
      </c>
      <c r="E25" s="46">
        <v>5789</v>
      </c>
      <c r="F25" s="46">
        <v>97</v>
      </c>
      <c r="G25" s="46">
        <v>7067</v>
      </c>
    </row>
    <row r="26" spans="1:7" ht="13.5" customHeight="1">
      <c r="A26" s="14" t="s">
        <v>740</v>
      </c>
      <c r="B26" s="46">
        <v>131</v>
      </c>
      <c r="C26" s="46">
        <v>3872</v>
      </c>
      <c r="D26" s="46">
        <v>24</v>
      </c>
      <c r="E26" s="46">
        <v>219</v>
      </c>
      <c r="F26" s="46">
        <v>155</v>
      </c>
      <c r="G26" s="46">
        <v>4095</v>
      </c>
    </row>
    <row r="27" spans="1:7" ht="13.5" customHeight="1">
      <c r="A27" s="125" t="s">
        <v>741</v>
      </c>
      <c r="B27" s="46">
        <v>4</v>
      </c>
      <c r="C27" s="46">
        <v>6300</v>
      </c>
      <c r="D27" s="46"/>
      <c r="E27" s="46"/>
      <c r="F27" s="46">
        <v>4</v>
      </c>
      <c r="G27" s="46">
        <v>6300</v>
      </c>
    </row>
    <row r="28" spans="1:7" ht="13.5" customHeight="1">
      <c r="A28" s="125"/>
      <c r="B28" s="46"/>
      <c r="C28" s="46"/>
      <c r="D28" s="46"/>
      <c r="E28" s="46"/>
      <c r="F28" s="46"/>
      <c r="G28" s="46"/>
    </row>
    <row r="29" spans="1:7" ht="13.5" customHeight="1">
      <c r="A29" s="125"/>
      <c r="B29" s="46"/>
      <c r="C29" s="46"/>
      <c r="D29" s="46"/>
      <c r="E29" s="46"/>
      <c r="F29" s="46"/>
      <c r="G29" s="46"/>
    </row>
    <row r="30" spans="1:7" ht="12.75">
      <c r="A30" s="125"/>
      <c r="C30" s="59"/>
      <c r="G30" s="59"/>
    </row>
    <row r="31" spans="1:8" s="96" customFormat="1" ht="15.75" customHeight="1">
      <c r="A31" s="413" t="s">
        <v>742</v>
      </c>
      <c r="B31" s="413"/>
      <c r="C31" s="413"/>
      <c r="D31" s="413"/>
      <c r="E31" s="413"/>
      <c r="F31" s="413"/>
      <c r="G31" s="413"/>
      <c r="H31" s="413"/>
    </row>
    <row r="32" ht="13.5" thickBot="1">
      <c r="A32" s="126"/>
    </row>
    <row r="33" spans="1:9" ht="23.25" customHeight="1">
      <c r="A33" s="406" t="s">
        <v>620</v>
      </c>
      <c r="B33" s="408" t="s">
        <v>743</v>
      </c>
      <c r="C33" s="410" t="s">
        <v>744</v>
      </c>
      <c r="D33" s="411"/>
      <c r="E33" s="411"/>
      <c r="F33" s="411"/>
      <c r="G33" s="411"/>
      <c r="H33" s="411"/>
      <c r="I33" s="412"/>
    </row>
    <row r="34" spans="1:9" s="22" customFormat="1" ht="28.5" customHeight="1" thickBot="1">
      <c r="A34" s="407"/>
      <c r="B34" s="409"/>
      <c r="C34" s="127" t="s">
        <v>745</v>
      </c>
      <c r="D34" s="128" t="s">
        <v>746</v>
      </c>
      <c r="E34" s="128" t="s">
        <v>747</v>
      </c>
      <c r="F34" s="128" t="s">
        <v>748</v>
      </c>
      <c r="G34" s="128" t="s">
        <v>749</v>
      </c>
      <c r="H34" s="128" t="s">
        <v>750</v>
      </c>
      <c r="I34" s="129" t="s">
        <v>751</v>
      </c>
    </row>
    <row r="35" spans="1:9" s="22" customFormat="1" ht="12.75">
      <c r="A35" s="130"/>
      <c r="B35" s="115"/>
      <c r="C35" s="112"/>
      <c r="D35" s="131"/>
      <c r="E35" s="131"/>
      <c r="F35" s="131"/>
      <c r="G35" s="131"/>
      <c r="H35" s="131"/>
      <c r="I35" s="131"/>
    </row>
    <row r="36" spans="1:9" ht="20.25" customHeight="1">
      <c r="A36" s="125" t="s">
        <v>752</v>
      </c>
      <c r="B36" s="46">
        <v>184</v>
      </c>
      <c r="C36" s="46">
        <v>73</v>
      </c>
      <c r="D36" s="46">
        <v>28</v>
      </c>
      <c r="E36" s="46">
        <v>5</v>
      </c>
      <c r="F36" s="46">
        <v>26</v>
      </c>
      <c r="G36" s="46">
        <v>41</v>
      </c>
      <c r="H36" s="46">
        <v>19</v>
      </c>
      <c r="I36" s="46">
        <v>0</v>
      </c>
    </row>
    <row r="37" ht="14.25" customHeight="1">
      <c r="A37" s="125"/>
    </row>
    <row r="38" spans="1:7" ht="15.75">
      <c r="A38" s="413" t="s">
        <v>753</v>
      </c>
      <c r="B38" s="413"/>
      <c r="C38" s="413"/>
      <c r="D38" s="413"/>
      <c r="E38" s="413"/>
      <c r="F38" s="413"/>
      <c r="G38" s="413"/>
    </row>
    <row r="39" ht="6" customHeight="1" thickBot="1">
      <c r="A39" s="125"/>
    </row>
    <row r="40" spans="1:8" ht="34.5" customHeight="1" thickBot="1">
      <c r="A40" s="132" t="s">
        <v>620</v>
      </c>
      <c r="B40" s="133" t="s">
        <v>754</v>
      </c>
      <c r="C40" s="97" t="s">
        <v>756</v>
      </c>
      <c r="D40" s="97" t="s">
        <v>757</v>
      </c>
      <c r="E40" s="97" t="s">
        <v>758</v>
      </c>
      <c r="F40" s="97" t="s">
        <v>759</v>
      </c>
      <c r="G40" s="97" t="s">
        <v>1098</v>
      </c>
      <c r="H40" s="213"/>
    </row>
    <row r="41" spans="1:8" ht="8.25" customHeight="1">
      <c r="A41" s="130"/>
      <c r="B41" s="122"/>
      <c r="C41" s="115"/>
      <c r="D41" s="115"/>
      <c r="E41" s="115"/>
      <c r="F41" s="115"/>
      <c r="G41" s="115"/>
      <c r="H41" s="115"/>
    </row>
    <row r="42" spans="1:8" ht="15" customHeight="1">
      <c r="A42" s="14" t="s">
        <v>761</v>
      </c>
      <c r="B42" s="134">
        <v>1</v>
      </c>
      <c r="C42" s="134">
        <v>0</v>
      </c>
      <c r="D42" s="134">
        <v>0</v>
      </c>
      <c r="E42" s="134">
        <v>0</v>
      </c>
      <c r="F42" s="134">
        <v>0</v>
      </c>
      <c r="G42" s="134">
        <v>1</v>
      </c>
      <c r="H42" s="214"/>
    </row>
    <row r="43" spans="1:8" ht="15" customHeight="1">
      <c r="A43" s="14" t="s">
        <v>762</v>
      </c>
      <c r="B43" s="134">
        <v>316</v>
      </c>
      <c r="C43" s="134">
        <v>234</v>
      </c>
      <c r="D43" s="134">
        <v>51</v>
      </c>
      <c r="E43" s="134">
        <v>3</v>
      </c>
      <c r="F43" s="134">
        <v>20</v>
      </c>
      <c r="G43" s="134">
        <v>8</v>
      </c>
      <c r="H43" s="214"/>
    </row>
    <row r="44" spans="1:8" ht="15" customHeight="1">
      <c r="A44" s="14" t="s">
        <v>763</v>
      </c>
      <c r="B44" s="134">
        <v>150</v>
      </c>
      <c r="C44" s="134">
        <v>109</v>
      </c>
      <c r="D44" s="134">
        <v>32</v>
      </c>
      <c r="E44" s="134">
        <v>2</v>
      </c>
      <c r="F44" s="134">
        <v>7</v>
      </c>
      <c r="G44" s="134">
        <v>0</v>
      </c>
      <c r="H44" s="214"/>
    </row>
    <row r="45" spans="1:8" ht="15" customHeight="1">
      <c r="A45" s="14" t="s">
        <v>764</v>
      </c>
      <c r="B45" s="134">
        <v>271</v>
      </c>
      <c r="C45" s="134">
        <v>127</v>
      </c>
      <c r="D45" s="134">
        <v>123</v>
      </c>
      <c r="E45" s="134">
        <v>5</v>
      </c>
      <c r="F45" s="134">
        <v>15</v>
      </c>
      <c r="G45" s="134">
        <v>1</v>
      </c>
      <c r="H45" s="214"/>
    </row>
    <row r="46" spans="1:8" ht="15" customHeight="1">
      <c r="A46" s="14" t="s">
        <v>765</v>
      </c>
      <c r="B46" s="134">
        <v>28</v>
      </c>
      <c r="C46" s="134">
        <v>21</v>
      </c>
      <c r="D46" s="134">
        <v>7</v>
      </c>
      <c r="E46" s="134">
        <v>0</v>
      </c>
      <c r="F46" s="134">
        <v>0</v>
      </c>
      <c r="G46" s="134">
        <v>0</v>
      </c>
      <c r="H46" s="214"/>
    </row>
    <row r="47" spans="1:8" ht="15" customHeight="1">
      <c r="A47" s="14" t="s">
        <v>766</v>
      </c>
      <c r="B47" s="134">
        <v>24</v>
      </c>
      <c r="C47" s="134">
        <v>15</v>
      </c>
      <c r="D47" s="134">
        <v>8</v>
      </c>
      <c r="E47" s="134">
        <v>1</v>
      </c>
      <c r="F47" s="134">
        <v>0</v>
      </c>
      <c r="G47" s="134">
        <v>0</v>
      </c>
      <c r="H47" s="214"/>
    </row>
    <row r="48" spans="1:8" ht="15" customHeight="1">
      <c r="A48" s="14" t="s">
        <v>767</v>
      </c>
      <c r="B48" s="134">
        <v>5</v>
      </c>
      <c r="C48" s="134">
        <v>1</v>
      </c>
      <c r="D48" s="134">
        <v>4</v>
      </c>
      <c r="E48" s="134">
        <v>0</v>
      </c>
      <c r="F48" s="134">
        <v>0</v>
      </c>
      <c r="G48" s="134">
        <v>0</v>
      </c>
      <c r="H48" s="214"/>
    </row>
    <row r="49" spans="1:8" ht="15" customHeight="1">
      <c r="A49" s="14" t="s">
        <v>768</v>
      </c>
      <c r="B49" s="134">
        <v>1</v>
      </c>
      <c r="C49" s="134">
        <v>1</v>
      </c>
      <c r="D49" s="134">
        <v>0</v>
      </c>
      <c r="E49" s="134">
        <v>0</v>
      </c>
      <c r="F49" s="134">
        <v>0</v>
      </c>
      <c r="G49" s="134">
        <v>0</v>
      </c>
      <c r="H49" s="214"/>
    </row>
    <row r="50" spans="1:8" ht="6" customHeight="1" thickBot="1">
      <c r="A50" s="125"/>
      <c r="B50" s="134"/>
      <c r="C50" s="134"/>
      <c r="D50" s="134"/>
      <c r="E50" s="134"/>
      <c r="F50" s="134"/>
      <c r="G50" s="134"/>
      <c r="H50" s="214"/>
    </row>
    <row r="51" spans="1:8" ht="15" customHeight="1" thickBot="1">
      <c r="A51" s="135" t="s">
        <v>619</v>
      </c>
      <c r="B51" s="136">
        <f aca="true" t="shared" si="0" ref="B51:G51">SUM(B42:B49)</f>
        <v>796</v>
      </c>
      <c r="C51" s="136">
        <f t="shared" si="0"/>
        <v>508</v>
      </c>
      <c r="D51" s="136">
        <f t="shared" si="0"/>
        <v>225</v>
      </c>
      <c r="E51" s="136">
        <f t="shared" si="0"/>
        <v>11</v>
      </c>
      <c r="F51" s="136">
        <f t="shared" si="0"/>
        <v>42</v>
      </c>
      <c r="G51" s="136">
        <f t="shared" si="0"/>
        <v>10</v>
      </c>
      <c r="H51" s="215"/>
    </row>
    <row r="52" spans="1:8" ht="26.25" customHeight="1">
      <c r="A52" s="125"/>
      <c r="H52" s="41"/>
    </row>
    <row r="53" spans="1:3" ht="15.75">
      <c r="A53" s="405" t="s">
        <v>760</v>
      </c>
      <c r="B53" s="405"/>
      <c r="C53" s="405"/>
    </row>
    <row r="54" ht="13.5" thickBot="1">
      <c r="A54" s="22"/>
    </row>
    <row r="55" spans="1:3" ht="44.25" customHeight="1" thickBot="1">
      <c r="A55" s="132" t="s">
        <v>620</v>
      </c>
      <c r="B55" s="133" t="s">
        <v>754</v>
      </c>
      <c r="C55" s="97" t="s">
        <v>755</v>
      </c>
    </row>
    <row r="56" spans="1:3" ht="11.25" customHeight="1">
      <c r="A56" s="130"/>
      <c r="B56" s="122"/>
      <c r="C56" s="115"/>
    </row>
    <row r="57" spans="1:3" ht="15" customHeight="1">
      <c r="A57" s="14" t="s">
        <v>761</v>
      </c>
      <c r="B57" s="145">
        <v>1</v>
      </c>
      <c r="C57" s="134">
        <v>15</v>
      </c>
    </row>
    <row r="58" spans="1:3" ht="15" customHeight="1">
      <c r="A58" s="14" t="s">
        <v>762</v>
      </c>
      <c r="B58" s="145">
        <v>316</v>
      </c>
      <c r="C58" s="134">
        <v>10439</v>
      </c>
    </row>
    <row r="59" spans="1:3" ht="15" customHeight="1">
      <c r="A59" s="14" t="s">
        <v>763</v>
      </c>
      <c r="B59" s="145">
        <v>150</v>
      </c>
      <c r="C59" s="134">
        <v>6871</v>
      </c>
    </row>
    <row r="60" spans="1:3" ht="15" customHeight="1">
      <c r="A60" s="14" t="s">
        <v>764</v>
      </c>
      <c r="B60" s="145">
        <v>271</v>
      </c>
      <c r="C60" s="134">
        <v>15320</v>
      </c>
    </row>
    <row r="61" spans="1:3" ht="15" customHeight="1">
      <c r="A61" s="14" t="s">
        <v>765</v>
      </c>
      <c r="B61" s="145">
        <v>28</v>
      </c>
      <c r="C61" s="134">
        <v>1784</v>
      </c>
    </row>
    <row r="62" spans="1:3" ht="15" customHeight="1">
      <c r="A62" s="14" t="s">
        <v>766</v>
      </c>
      <c r="B62" s="145">
        <v>24</v>
      </c>
      <c r="C62" s="134">
        <v>1810</v>
      </c>
    </row>
    <row r="63" spans="1:3" ht="15" customHeight="1">
      <c r="A63" s="14" t="s">
        <v>767</v>
      </c>
      <c r="B63" s="145">
        <v>5</v>
      </c>
      <c r="C63" s="134">
        <v>429</v>
      </c>
    </row>
    <row r="64" spans="1:3" ht="15" customHeight="1">
      <c r="A64" s="14" t="s">
        <v>768</v>
      </c>
      <c r="B64" s="145">
        <v>1</v>
      </c>
      <c r="C64" s="134">
        <v>76</v>
      </c>
    </row>
    <row r="65" spans="2:3" ht="8.25" customHeight="1" thickBot="1">
      <c r="B65" s="134"/>
      <c r="C65" s="134"/>
    </row>
    <row r="66" spans="1:3" ht="17.25" customHeight="1" thickBot="1">
      <c r="A66" s="75" t="s">
        <v>769</v>
      </c>
      <c r="B66" s="136">
        <f>SUM(B57:B64)</f>
        <v>796</v>
      </c>
      <c r="C66" s="136">
        <f>SUM(C57:C64)</f>
        <v>36744</v>
      </c>
    </row>
    <row r="67" spans="1:3" ht="12.75">
      <c r="A67" s="22"/>
      <c r="B67" s="22"/>
      <c r="C67" s="22"/>
    </row>
    <row r="68" spans="1:3" ht="25.5" customHeight="1">
      <c r="A68" s="22"/>
      <c r="B68" s="22"/>
      <c r="C68" s="22"/>
    </row>
    <row r="69" spans="1:5" ht="15.75">
      <c r="A69" s="405" t="s">
        <v>770</v>
      </c>
      <c r="B69" s="405"/>
      <c r="C69" s="405"/>
      <c r="D69" s="405"/>
      <c r="E69" s="405"/>
    </row>
    <row r="70" ht="13.5" thickBot="1">
      <c r="A70" s="22"/>
    </row>
    <row r="71" spans="1:5" ht="18.75" customHeight="1">
      <c r="A71" s="415" t="s">
        <v>620</v>
      </c>
      <c r="B71" s="415" t="s">
        <v>771</v>
      </c>
      <c r="C71" s="415"/>
      <c r="D71" s="415" t="s">
        <v>772</v>
      </c>
      <c r="E71" s="415"/>
    </row>
    <row r="72" spans="1:5" ht="19.5" customHeight="1" thickBot="1">
      <c r="A72" s="416"/>
      <c r="B72" s="123" t="s">
        <v>773</v>
      </c>
      <c r="C72" s="124" t="s">
        <v>970</v>
      </c>
      <c r="D72" s="123" t="s">
        <v>773</v>
      </c>
      <c r="E72" s="124" t="s">
        <v>970</v>
      </c>
    </row>
    <row r="73" spans="1:5" ht="15.75" customHeight="1">
      <c r="A73" s="122"/>
      <c r="B73" s="112"/>
      <c r="C73" s="112"/>
      <c r="D73" s="112"/>
      <c r="E73" s="112"/>
    </row>
    <row r="74" spans="1:5" ht="15" customHeight="1">
      <c r="A74" s="14" t="s">
        <v>774</v>
      </c>
      <c r="B74" s="14">
        <v>105</v>
      </c>
      <c r="C74" s="14">
        <v>640.5</v>
      </c>
      <c r="D74" s="14">
        <v>15.4</v>
      </c>
      <c r="E74" s="14">
        <v>160.1</v>
      </c>
    </row>
    <row r="75" spans="1:5" ht="15" customHeight="1">
      <c r="A75" s="14" t="s">
        <v>775</v>
      </c>
      <c r="B75" s="14">
        <v>0.3</v>
      </c>
      <c r="C75" s="14">
        <v>3.8</v>
      </c>
      <c r="D75" s="14">
        <v>111.3</v>
      </c>
      <c r="E75" s="14">
        <v>511.7</v>
      </c>
    </row>
    <row r="76" spans="1:5" ht="15" customHeight="1">
      <c r="A76" s="22" t="s">
        <v>776</v>
      </c>
      <c r="B76" s="22">
        <f>SUM(B74:B75)</f>
        <v>105.3</v>
      </c>
      <c r="C76" s="22">
        <f>SUM(C74:C75)</f>
        <v>644.3</v>
      </c>
      <c r="D76" s="22">
        <f>SUM(D74:D75)</f>
        <v>126.7</v>
      </c>
      <c r="E76" s="22">
        <f>SUM(E74:E75)</f>
        <v>671.8</v>
      </c>
    </row>
    <row r="77" spans="1:5" ht="15" customHeight="1">
      <c r="A77" s="125" t="s">
        <v>972</v>
      </c>
      <c r="B77" s="14">
        <v>111.5</v>
      </c>
      <c r="C77" s="14">
        <v>182.4</v>
      </c>
      <c r="D77" s="14">
        <v>0.5</v>
      </c>
      <c r="E77" s="14">
        <v>3</v>
      </c>
    </row>
    <row r="78" spans="1:3" ht="15" customHeight="1">
      <c r="A78" s="125" t="s">
        <v>971</v>
      </c>
      <c r="C78" s="14">
        <v>31.7</v>
      </c>
    </row>
    <row r="79" ht="15" customHeight="1">
      <c r="A79" s="125"/>
    </row>
    <row r="80" spans="1:5" ht="32.25" customHeight="1">
      <c r="A80" s="22"/>
      <c r="B80" s="22"/>
      <c r="C80" s="22"/>
      <c r="D80" s="22"/>
      <c r="E80" s="22"/>
    </row>
    <row r="81" spans="1:7" ht="17.25" customHeight="1">
      <c r="A81" s="405" t="s">
        <v>777</v>
      </c>
      <c r="B81" s="405"/>
      <c r="C81" s="405"/>
      <c r="D81" s="405"/>
      <c r="E81" s="405"/>
      <c r="F81" s="405"/>
      <c r="G81" s="405"/>
    </row>
    <row r="82" ht="17.25" customHeight="1"/>
    <row r="83" spans="1:2" ht="14.25" customHeight="1">
      <c r="A83" s="14" t="s">
        <v>778</v>
      </c>
      <c r="B83" s="14" t="s">
        <v>779</v>
      </c>
    </row>
    <row r="84" spans="1:2" ht="14.25" customHeight="1">
      <c r="A84" s="14" t="s">
        <v>780</v>
      </c>
      <c r="B84" s="14" t="s">
        <v>1044</v>
      </c>
    </row>
    <row r="85" spans="1:2" ht="14.25" customHeight="1">
      <c r="A85" s="14" t="s">
        <v>781</v>
      </c>
      <c r="B85" s="14" t="s">
        <v>782</v>
      </c>
    </row>
    <row r="86" spans="1:2" ht="14.25" customHeight="1">
      <c r="A86" s="14" t="s">
        <v>783</v>
      </c>
      <c r="B86" s="14" t="s">
        <v>784</v>
      </c>
    </row>
    <row r="87" spans="1:2" ht="14.25" customHeight="1">
      <c r="A87" s="14" t="s">
        <v>785</v>
      </c>
      <c r="B87" s="14" t="s">
        <v>786</v>
      </c>
    </row>
    <row r="88" spans="1:2" ht="14.25" customHeight="1">
      <c r="A88" s="14" t="s">
        <v>787</v>
      </c>
      <c r="B88" s="14" t="s">
        <v>788</v>
      </c>
    </row>
    <row r="89" spans="1:2" ht="14.25" customHeight="1">
      <c r="A89" s="14" t="s">
        <v>576</v>
      </c>
      <c r="B89" s="14" t="s">
        <v>789</v>
      </c>
    </row>
    <row r="90" spans="1:2" ht="14.25" customHeight="1">
      <c r="A90" s="14" t="s">
        <v>790</v>
      </c>
      <c r="B90" s="14" t="s">
        <v>791</v>
      </c>
    </row>
    <row r="91" spans="1:2" ht="14.25" customHeight="1">
      <c r="A91" s="14" t="s">
        <v>792</v>
      </c>
      <c r="B91" s="14" t="s">
        <v>793</v>
      </c>
    </row>
    <row r="92" spans="1:2" ht="14.25" customHeight="1">
      <c r="A92" s="14" t="s">
        <v>794</v>
      </c>
      <c r="B92" s="14" t="s">
        <v>793</v>
      </c>
    </row>
    <row r="93" spans="1:2" ht="14.25" customHeight="1">
      <c r="A93" s="14" t="s">
        <v>795</v>
      </c>
      <c r="B93" s="14" t="s">
        <v>793</v>
      </c>
    </row>
    <row r="94" spans="1:2" ht="14.25" customHeight="1">
      <c r="A94" s="14" t="s">
        <v>796</v>
      </c>
      <c r="B94" s="14" t="s">
        <v>793</v>
      </c>
    </row>
  </sheetData>
  <mergeCells count="27">
    <mergeCell ref="A71:A72"/>
    <mergeCell ref="B71:C71"/>
    <mergeCell ref="D71:E71"/>
    <mergeCell ref="A81:G81"/>
    <mergeCell ref="A3:I3"/>
    <mergeCell ref="A5:E5"/>
    <mergeCell ref="A7:B8"/>
    <mergeCell ref="D7:E7"/>
    <mergeCell ref="A10:B10"/>
    <mergeCell ref="A11:B11"/>
    <mergeCell ref="A12:B12"/>
    <mergeCell ref="A13:B13"/>
    <mergeCell ref="A14:B14"/>
    <mergeCell ref="A15:B15"/>
    <mergeCell ref="A16:B16"/>
    <mergeCell ref="A31:H31"/>
    <mergeCell ref="A19:G19"/>
    <mergeCell ref="A21:A22"/>
    <mergeCell ref="B21:C21"/>
    <mergeCell ref="D21:E21"/>
    <mergeCell ref="F21:G21"/>
    <mergeCell ref="A53:C53"/>
    <mergeCell ref="A69:E69"/>
    <mergeCell ref="A33:A34"/>
    <mergeCell ref="B33:B34"/>
    <mergeCell ref="C33:I33"/>
    <mergeCell ref="A38:G38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95" r:id="rId1"/>
  <headerFooter alignWithMargins="0">
    <oddHeader>&amp;C&amp;"Times New Roman CE,Normál"10/d. sz. kimutatás - &amp;P. oldal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N63"/>
  <sheetViews>
    <sheetView showGridLines="0" workbookViewId="0" topLeftCell="A1">
      <pane ySplit="2385" topLeftCell="BM20" activePane="bottomLeft" state="split"/>
      <selection pane="topLeft" activeCell="A1" sqref="A1"/>
      <selection pane="bottomLeft" activeCell="B25" sqref="B25"/>
    </sheetView>
  </sheetViews>
  <sheetFormatPr defaultColWidth="9.00390625" defaultRowHeight="12.75"/>
  <cols>
    <col min="1" max="1" width="39.125" style="146" customWidth="1"/>
    <col min="2" max="2" width="8.25390625" style="146" customWidth="1"/>
    <col min="3" max="3" width="7.00390625" style="146" customWidth="1"/>
    <col min="4" max="4" width="7.125" style="146" customWidth="1"/>
    <col min="5" max="5" width="7.875" style="146" customWidth="1"/>
    <col min="6" max="6" width="7.125" style="146" customWidth="1"/>
    <col min="7" max="7" width="7.00390625" style="146" customWidth="1"/>
    <col min="8" max="8" width="5.875" style="146" customWidth="1"/>
    <col min="9" max="9" width="40.375" style="146" customWidth="1"/>
    <col min="10" max="10" width="7.375" style="146" customWidth="1"/>
    <col min="11" max="11" width="6.125" style="146" customWidth="1"/>
    <col min="12" max="12" width="7.375" style="146" customWidth="1"/>
    <col min="13" max="13" width="6.375" style="146" customWidth="1"/>
    <col min="14" max="14" width="5.125" style="146" customWidth="1"/>
    <col min="15" max="16384" width="9.25390625" style="146" customWidth="1"/>
  </cols>
  <sheetData>
    <row r="1" spans="1:14" ht="12.75">
      <c r="A1" s="146" t="s">
        <v>811</v>
      </c>
      <c r="N1" s="147" t="s">
        <v>1132</v>
      </c>
    </row>
    <row r="2" spans="1:14" ht="15.75" customHeight="1">
      <c r="A2" s="424" t="s">
        <v>1102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</row>
    <row r="3" spans="2:14" ht="4.5" customHeight="1" thickBot="1"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4.25" customHeight="1" thickBot="1">
      <c r="A4" s="149" t="s">
        <v>1133</v>
      </c>
      <c r="B4" s="150"/>
      <c r="C4" s="150"/>
      <c r="D4" s="150"/>
      <c r="E4" s="150"/>
      <c r="F4" s="150"/>
      <c r="G4" s="150"/>
      <c r="H4" s="150"/>
      <c r="I4" s="149" t="s">
        <v>1134</v>
      </c>
      <c r="J4" s="150"/>
      <c r="K4" s="150"/>
      <c r="L4" s="150"/>
      <c r="M4" s="150"/>
      <c r="N4" s="150"/>
    </row>
    <row r="5" spans="1:14" s="152" customFormat="1" ht="59.25" customHeight="1" thickBot="1">
      <c r="A5" s="151" t="s">
        <v>620</v>
      </c>
      <c r="B5" s="151" t="s">
        <v>894</v>
      </c>
      <c r="C5" s="151" t="s">
        <v>1103</v>
      </c>
      <c r="D5" s="151" t="s">
        <v>1104</v>
      </c>
      <c r="E5" s="151" t="s">
        <v>411</v>
      </c>
      <c r="F5" s="151" t="s">
        <v>1105</v>
      </c>
      <c r="G5" s="151" t="s">
        <v>1106</v>
      </c>
      <c r="H5" s="151" t="s">
        <v>1135</v>
      </c>
      <c r="I5" s="151" t="s">
        <v>620</v>
      </c>
      <c r="J5" s="151" t="s">
        <v>894</v>
      </c>
      <c r="K5" s="151" t="s">
        <v>1104</v>
      </c>
      <c r="L5" s="151" t="s">
        <v>411</v>
      </c>
      <c r="M5" s="151" t="s">
        <v>1106</v>
      </c>
      <c r="N5" s="151" t="s">
        <v>1135</v>
      </c>
    </row>
    <row r="6" spans="1:14" ht="13.5" customHeight="1">
      <c r="A6" s="330" t="s">
        <v>881</v>
      </c>
      <c r="B6" s="153"/>
      <c r="C6" s="154"/>
      <c r="D6" s="154"/>
      <c r="E6" s="153"/>
      <c r="F6" s="154"/>
      <c r="G6" s="154"/>
      <c r="H6" s="154"/>
      <c r="I6" s="331" t="s">
        <v>881</v>
      </c>
      <c r="J6" s="153"/>
      <c r="K6" s="154"/>
      <c r="L6" s="153"/>
      <c r="M6" s="154"/>
      <c r="N6" s="154"/>
    </row>
    <row r="7" spans="1:14" ht="12.75">
      <c r="A7" s="317" t="s">
        <v>1107</v>
      </c>
      <c r="B7" s="324"/>
      <c r="C7" s="325"/>
      <c r="D7" s="325"/>
      <c r="E7" s="324">
        <f>'[3]Mérleg'!$D7</f>
        <v>661373</v>
      </c>
      <c r="F7" s="325">
        <f aca="true" t="shared" si="0" ref="F7:F13">E7/$E$14*100</f>
        <v>49.64789393203501</v>
      </c>
      <c r="G7" s="325"/>
      <c r="H7" s="326"/>
      <c r="I7" s="316" t="s">
        <v>993</v>
      </c>
      <c r="J7" s="324">
        <v>4051053</v>
      </c>
      <c r="K7" s="325">
        <f>J7/J57*100</f>
        <v>51.364156326558664</v>
      </c>
      <c r="L7" s="324">
        <v>4717766</v>
      </c>
      <c r="M7" s="325">
        <f>L7/L57*100</f>
        <v>49.51126972481262</v>
      </c>
      <c r="N7" s="326">
        <f>L7/J7*100</f>
        <v>116.45777036242183</v>
      </c>
    </row>
    <row r="8" spans="1:14" ht="12.75">
      <c r="A8" s="317" t="s">
        <v>1161</v>
      </c>
      <c r="B8" s="156"/>
      <c r="C8" s="157"/>
      <c r="D8" s="157"/>
      <c r="E8" s="160">
        <f>'[3]Mérleg'!$D8</f>
        <v>157577</v>
      </c>
      <c r="F8" s="161">
        <f t="shared" si="0"/>
        <v>11.828977267182484</v>
      </c>
      <c r="G8" s="157"/>
      <c r="H8" s="158"/>
      <c r="I8" s="159" t="s">
        <v>502</v>
      </c>
      <c r="J8" s="160">
        <v>27630</v>
      </c>
      <c r="K8" s="161">
        <f>J8/J57*100</f>
        <v>0.3503266037997567</v>
      </c>
      <c r="L8" s="160">
        <v>202550</v>
      </c>
      <c r="M8" s="161">
        <f>L8/L57*100</f>
        <v>2.125689930946299</v>
      </c>
      <c r="N8" s="162">
        <f>L8/J8*100</f>
        <v>733.0799855229823</v>
      </c>
    </row>
    <row r="9" spans="1:14" ht="12.75">
      <c r="A9" s="317" t="s">
        <v>1108</v>
      </c>
      <c r="B9" s="164"/>
      <c r="C9" s="165"/>
      <c r="D9" s="165"/>
      <c r="E9" s="160">
        <f>'[3]Mérleg'!$D9</f>
        <v>190142</v>
      </c>
      <c r="F9" s="161">
        <f t="shared" si="0"/>
        <v>14.273564007035366</v>
      </c>
      <c r="G9" s="165"/>
      <c r="H9" s="166"/>
      <c r="I9" s="159" t="s">
        <v>995</v>
      </c>
      <c r="J9" s="160">
        <v>212948</v>
      </c>
      <c r="K9" s="161">
        <f>J9/J57*100</f>
        <v>2.700012653852718</v>
      </c>
      <c r="L9" s="160">
        <v>21986</v>
      </c>
      <c r="M9" s="161">
        <f>L9/L57*100</f>
        <v>0.23073522005324773</v>
      </c>
      <c r="N9" s="162">
        <f>L9/J9*100</f>
        <v>10.32458628397543</v>
      </c>
    </row>
    <row r="10" spans="1:14" ht="12.75">
      <c r="A10" s="317" t="s">
        <v>1162</v>
      </c>
      <c r="B10" s="164"/>
      <c r="C10" s="165"/>
      <c r="D10" s="165"/>
      <c r="E10" s="160">
        <f>'[3]Mérleg'!$D10</f>
        <v>84369</v>
      </c>
      <c r="F10" s="161">
        <f t="shared" si="0"/>
        <v>6.333405148307931</v>
      </c>
      <c r="G10" s="165"/>
      <c r="H10" s="166"/>
      <c r="I10" s="159" t="s">
        <v>330</v>
      </c>
      <c r="J10" s="160">
        <v>442</v>
      </c>
      <c r="K10" s="161">
        <f>J10/J57*100</f>
        <v>0.0056042113239049025</v>
      </c>
      <c r="L10" s="160">
        <v>817</v>
      </c>
      <c r="M10" s="161">
        <f>L10/L57*100</f>
        <v>0.008574123295892995</v>
      </c>
      <c r="N10" s="162"/>
    </row>
    <row r="11" spans="1:14" ht="12.75">
      <c r="A11" s="317" t="s">
        <v>1109</v>
      </c>
      <c r="B11" s="164"/>
      <c r="C11" s="165"/>
      <c r="D11" s="165"/>
      <c r="E11" s="160">
        <f>'[3]Mérleg'!$D11</f>
        <v>1873</v>
      </c>
      <c r="F11" s="161">
        <f t="shared" si="0"/>
        <v>0.14060220984936123</v>
      </c>
      <c r="G11" s="165"/>
      <c r="H11" s="166"/>
      <c r="I11" s="327" t="s">
        <v>880</v>
      </c>
      <c r="J11" s="328"/>
      <c r="K11" s="328"/>
      <c r="L11" s="328"/>
      <c r="M11" s="328"/>
      <c r="N11" s="329"/>
    </row>
    <row r="12" spans="1:14" ht="12.75">
      <c r="A12" s="317" t="s">
        <v>1110</v>
      </c>
      <c r="B12" s="164"/>
      <c r="C12" s="165"/>
      <c r="D12" s="165"/>
      <c r="E12" s="160">
        <f>'[3]Mérleg'!$D12</f>
        <v>227205</v>
      </c>
      <c r="F12" s="161">
        <f t="shared" si="0"/>
        <v>17.05580624069627</v>
      </c>
      <c r="G12" s="165"/>
      <c r="H12" s="166"/>
      <c r="I12" s="327"/>
      <c r="J12" s="328"/>
      <c r="K12" s="328"/>
      <c r="L12" s="328"/>
      <c r="M12" s="328"/>
      <c r="N12" s="329"/>
    </row>
    <row r="13" spans="1:14" ht="12.75">
      <c r="A13" s="317" t="s">
        <v>1111</v>
      </c>
      <c r="B13" s="164"/>
      <c r="C13" s="165"/>
      <c r="D13" s="165"/>
      <c r="E13" s="160">
        <f>'[3]Mérleg'!$D13</f>
        <v>9588</v>
      </c>
      <c r="F13" s="161">
        <f t="shared" si="0"/>
        <v>0.71975119489358</v>
      </c>
      <c r="G13" s="165"/>
      <c r="H13" s="166"/>
      <c r="I13" s="333" t="s">
        <v>882</v>
      </c>
      <c r="J13" s="328"/>
      <c r="K13" s="328"/>
      <c r="L13" s="328"/>
      <c r="M13" s="328"/>
      <c r="N13" s="329"/>
    </row>
    <row r="14" spans="1:14" ht="25.5">
      <c r="A14" s="332" t="s">
        <v>891</v>
      </c>
      <c r="B14" s="319"/>
      <c r="C14" s="320"/>
      <c r="D14" s="320"/>
      <c r="E14" s="319">
        <f>SUM(E7:E13)</f>
        <v>1332127</v>
      </c>
      <c r="F14" s="322">
        <f>SUM(F7:F13)</f>
        <v>100</v>
      </c>
      <c r="G14" s="320"/>
      <c r="H14" s="321"/>
      <c r="I14" s="163" t="s">
        <v>993</v>
      </c>
      <c r="J14" s="164">
        <v>1557298</v>
      </c>
      <c r="K14" s="165">
        <f>J14/J57*100</f>
        <v>19.74531014998746</v>
      </c>
      <c r="L14" s="164">
        <v>2281227</v>
      </c>
      <c r="M14" s="165">
        <f>L14/L57*100</f>
        <v>23.940662868935235</v>
      </c>
      <c r="N14" s="166">
        <f aca="true" t="shared" si="1" ref="N14:N19">L14/J14*100</f>
        <v>146.4862216480083</v>
      </c>
    </row>
    <row r="15" spans="1:14" ht="12.75">
      <c r="A15" s="318"/>
      <c r="B15" s="164"/>
      <c r="C15" s="165"/>
      <c r="D15" s="165"/>
      <c r="E15" s="164"/>
      <c r="F15" s="165"/>
      <c r="G15" s="165"/>
      <c r="H15" s="166"/>
      <c r="I15" s="163" t="s">
        <v>994</v>
      </c>
      <c r="J15" s="164">
        <v>122968</v>
      </c>
      <c r="K15" s="165">
        <f>J15/J57*100</f>
        <v>1.5591372354704482</v>
      </c>
      <c r="L15" s="164">
        <v>110898</v>
      </c>
      <c r="M15" s="165">
        <f>L15/L57*100</f>
        <v>1.163834914648643</v>
      </c>
      <c r="N15" s="166">
        <f t="shared" si="1"/>
        <v>90.18443822783163</v>
      </c>
    </row>
    <row r="16" spans="1:14" ht="12.75" customHeight="1">
      <c r="A16" s="334" t="s">
        <v>882</v>
      </c>
      <c r="B16" s="164"/>
      <c r="C16" s="165"/>
      <c r="D16" s="165"/>
      <c r="E16" s="164"/>
      <c r="F16" s="165"/>
      <c r="G16" s="165"/>
      <c r="H16" s="166"/>
      <c r="I16" s="163" t="s">
        <v>883</v>
      </c>
      <c r="J16" s="164">
        <v>971922</v>
      </c>
      <c r="K16" s="165">
        <f>J16/J57*100</f>
        <v>12.323204249665839</v>
      </c>
      <c r="L16" s="164">
        <v>96962</v>
      </c>
      <c r="M16" s="165">
        <f>L16/L57*100</f>
        <v>1.0175815703994817</v>
      </c>
      <c r="N16" s="166">
        <f t="shared" si="1"/>
        <v>9.97631497177757</v>
      </c>
    </row>
    <row r="17" spans="1:14" ht="11.25" customHeight="1">
      <c r="A17" s="340" t="s">
        <v>1107</v>
      </c>
      <c r="B17" s="341">
        <f>'[1]Mérleg'!$D9</f>
        <v>354009</v>
      </c>
      <c r="C17" s="342">
        <f>B17/B$24*100</f>
        <v>10.001904268952844</v>
      </c>
      <c r="D17" s="342"/>
      <c r="E17" s="341">
        <f>'[4]Mérleg'!$D15</f>
        <v>287561</v>
      </c>
      <c r="F17" s="342">
        <f>E17/E$24*100</f>
        <v>7.562564646211485</v>
      </c>
      <c r="G17" s="342"/>
      <c r="H17" s="343">
        <f>E17/B17*100</f>
        <v>81.22985573813095</v>
      </c>
      <c r="I17" s="163" t="s">
        <v>884</v>
      </c>
      <c r="J17" s="164">
        <v>340555</v>
      </c>
      <c r="K17" s="165">
        <f>J17/J57*100</f>
        <v>4.317968749801887</v>
      </c>
      <c r="L17" s="164">
        <v>637532</v>
      </c>
      <c r="M17" s="165">
        <f>L17/L57*100</f>
        <v>6.690670713680848</v>
      </c>
      <c r="N17" s="166">
        <f t="shared" si="1"/>
        <v>187.2038290437668</v>
      </c>
    </row>
    <row r="18" spans="1:14" ht="12.75" customHeight="1">
      <c r="A18" s="340" t="s">
        <v>1136</v>
      </c>
      <c r="B18" s="341">
        <f>'[1]Mérleg'!$D10</f>
        <v>204735</v>
      </c>
      <c r="C18" s="342">
        <f aca="true" t="shared" si="2" ref="C18:C23">B18/B$24*100</f>
        <v>5.78442884362844</v>
      </c>
      <c r="D18" s="342"/>
      <c r="E18" s="341">
        <f>'[4]Mérleg'!$D16</f>
        <v>311948</v>
      </c>
      <c r="F18" s="342">
        <f aca="true" t="shared" si="3" ref="F18:F23">E18/E$24*100</f>
        <v>8.203918181729723</v>
      </c>
      <c r="G18" s="342"/>
      <c r="H18" s="343">
        <f>E18/B18*100</f>
        <v>152.36671795247517</v>
      </c>
      <c r="I18" s="163" t="s">
        <v>885</v>
      </c>
      <c r="J18" s="164">
        <v>51930</v>
      </c>
      <c r="K18" s="165">
        <f>J18/J57*100</f>
        <v>0.6584314345031258</v>
      </c>
      <c r="L18" s="164">
        <v>194884</v>
      </c>
      <c r="M18" s="165">
        <f>L18/L57*100</f>
        <v>2.045237998037712</v>
      </c>
      <c r="N18" s="166">
        <f t="shared" si="1"/>
        <v>375.2821105334104</v>
      </c>
    </row>
    <row r="19" spans="1:14" ht="11.25" customHeight="1">
      <c r="A19" s="340" t="s">
        <v>1138</v>
      </c>
      <c r="B19" s="341">
        <f>'[1]Mérleg'!$D11</f>
        <v>1960209</v>
      </c>
      <c r="C19" s="342">
        <f t="shared" si="2"/>
        <v>55.38227210364648</v>
      </c>
      <c r="D19" s="342"/>
      <c r="E19" s="341">
        <f>'[4]Mérleg'!$D17</f>
        <v>2145362</v>
      </c>
      <c r="F19" s="342">
        <f t="shared" si="3"/>
        <v>56.42085962465552</v>
      </c>
      <c r="G19" s="342"/>
      <c r="H19" s="343"/>
      <c r="I19" s="163" t="s">
        <v>886</v>
      </c>
      <c r="J19" s="164">
        <v>70425</v>
      </c>
      <c r="K19" s="165">
        <f>J19/J57*100</f>
        <v>0.8929334445384678</v>
      </c>
      <c r="L19" s="164">
        <v>121071</v>
      </c>
      <c r="M19" s="165">
        <f>L19/L57*100</f>
        <v>1.2705969174505027</v>
      </c>
      <c r="N19" s="166">
        <f t="shared" si="1"/>
        <v>171.91480298189563</v>
      </c>
    </row>
    <row r="20" spans="1:14" ht="12.75">
      <c r="A20" s="340" t="s">
        <v>887</v>
      </c>
      <c r="B20" s="341">
        <f>'[1]Mérleg'!$D12</f>
        <v>216352</v>
      </c>
      <c r="C20" s="342">
        <f t="shared" si="2"/>
        <v>6.112646832132759</v>
      </c>
      <c r="D20" s="342"/>
      <c r="E20" s="341">
        <f>'[4]Mérleg'!$D18</f>
        <v>154578</v>
      </c>
      <c r="F20" s="342">
        <f t="shared" si="3"/>
        <v>4.065245697024558</v>
      </c>
      <c r="G20" s="342"/>
      <c r="H20" s="343">
        <f>E20/B20*100</f>
        <v>71.4474559976335</v>
      </c>
      <c r="I20" s="168"/>
      <c r="J20" s="156"/>
      <c r="K20" s="157"/>
      <c r="L20" s="156"/>
      <c r="M20" s="157"/>
      <c r="N20" s="172"/>
    </row>
    <row r="21" spans="1:14" ht="12.75">
      <c r="A21" s="340" t="s">
        <v>888</v>
      </c>
      <c r="B21" s="341">
        <f>'[1]Mérleg'!$D13</f>
        <v>365954</v>
      </c>
      <c r="C21" s="342">
        <f t="shared" si="2"/>
        <v>10.339389322984356</v>
      </c>
      <c r="D21" s="342"/>
      <c r="E21" s="341">
        <f>'[4]Mérleg'!$D19</f>
        <v>448964</v>
      </c>
      <c r="F21" s="342">
        <f t="shared" si="3"/>
        <v>11.807300968565603</v>
      </c>
      <c r="G21" s="342"/>
      <c r="H21" s="343">
        <f>E21/B21*100</f>
        <v>122.68317876017205</v>
      </c>
      <c r="I21" s="168" t="s">
        <v>1142</v>
      </c>
      <c r="J21" s="169">
        <v>9389</v>
      </c>
      <c r="K21" s="170">
        <f>J21/J57*100</f>
        <v>0.11904511339398899</v>
      </c>
      <c r="L21" s="169">
        <v>8717</v>
      </c>
      <c r="M21" s="170">
        <f>L21/L57*100</f>
        <v>0.09148180265642501</v>
      </c>
      <c r="N21" s="171">
        <f>L21/J21*100</f>
        <v>92.84268825221004</v>
      </c>
    </row>
    <row r="22" spans="1:14" ht="25.5">
      <c r="A22" s="340" t="s">
        <v>889</v>
      </c>
      <c r="B22" s="341">
        <f>'[1]Mérleg'!$D14</f>
        <v>413487</v>
      </c>
      <c r="C22" s="342">
        <f t="shared" si="2"/>
        <v>11.682350986716452</v>
      </c>
      <c r="D22" s="342"/>
      <c r="E22" s="341">
        <f>'[4]Mérleg'!$D20</f>
        <v>302281</v>
      </c>
      <c r="F22" s="342">
        <f t="shared" si="3"/>
        <v>7.949685819083443</v>
      </c>
      <c r="G22" s="342"/>
      <c r="H22" s="343">
        <f>E22/B22*100</f>
        <v>73.10532132811915</v>
      </c>
      <c r="I22" s="168" t="s">
        <v>577</v>
      </c>
      <c r="J22" s="169">
        <v>6600</v>
      </c>
      <c r="K22" s="170">
        <f>J22/J57*100</f>
        <v>0.08368279352437186</v>
      </c>
      <c r="L22" s="169">
        <v>32451</v>
      </c>
      <c r="M22" s="170">
        <f>L22/L57*100</f>
        <v>0.34056165859856</v>
      </c>
      <c r="N22" s="171">
        <f>L22/J22*100</f>
        <v>491.6818181818182</v>
      </c>
    </row>
    <row r="23" spans="1:14" ht="12.75">
      <c r="A23" s="340" t="s">
        <v>890</v>
      </c>
      <c r="B23" s="341">
        <f>'[1]Mérleg'!$D15</f>
        <v>24670</v>
      </c>
      <c r="C23" s="342">
        <f t="shared" si="2"/>
        <v>0.6970076419386702</v>
      </c>
      <c r="D23" s="342"/>
      <c r="E23" s="341">
        <f>'[4]Mérleg'!$D21</f>
        <v>151733</v>
      </c>
      <c r="F23" s="342">
        <f t="shared" si="3"/>
        <v>3.9904250627296722</v>
      </c>
      <c r="G23" s="342"/>
      <c r="H23" s="343">
        <f>E23/B23*100</f>
        <v>615.0506688285367</v>
      </c>
      <c r="I23" s="168" t="s">
        <v>896</v>
      </c>
      <c r="J23" s="169">
        <v>320201</v>
      </c>
      <c r="K23" s="170">
        <f>J23/J57*100</f>
        <v>4.05989608625718</v>
      </c>
      <c r="L23" s="169">
        <v>411690</v>
      </c>
      <c r="M23" s="170">
        <f>L23/L57*100</f>
        <v>4.320539558979421</v>
      </c>
      <c r="N23" s="171">
        <f>L23/J23*100</f>
        <v>128.57236548293102</v>
      </c>
    </row>
    <row r="24" spans="1:14" ht="11.25" customHeight="1">
      <c r="A24" s="323" t="s">
        <v>1139</v>
      </c>
      <c r="B24" s="337">
        <f>SUM(B17:B23)</f>
        <v>3539416</v>
      </c>
      <c r="C24" s="338">
        <f>SUM(C17:C23)</f>
        <v>100</v>
      </c>
      <c r="D24" s="338"/>
      <c r="E24" s="337">
        <f>SUM(E17:E23)</f>
        <v>3802427</v>
      </c>
      <c r="F24" s="338">
        <f>SUM(F17:F23)</f>
        <v>100</v>
      </c>
      <c r="G24" s="338"/>
      <c r="H24" s="339"/>
      <c r="I24" s="168" t="s">
        <v>1146</v>
      </c>
      <c r="J24" s="169">
        <v>126718</v>
      </c>
      <c r="K24" s="170">
        <f>J24/J57*100</f>
        <v>1.6066842772456593</v>
      </c>
      <c r="L24" s="169">
        <v>641067</v>
      </c>
      <c r="M24" s="170">
        <f>L24/L57*100</f>
        <v>6.727769276533947</v>
      </c>
      <c r="N24" s="171">
        <f>L24/J24*100</f>
        <v>505.9005034801686</v>
      </c>
    </row>
    <row r="25" spans="1:14" ht="9.75" customHeight="1">
      <c r="A25" s="323" t="s">
        <v>1140</v>
      </c>
      <c r="B25" s="164">
        <f>B24+B14</f>
        <v>3539416</v>
      </c>
      <c r="C25" s="164">
        <f aca="true" t="shared" si="4" ref="C25:H25">C24+C14</f>
        <v>100</v>
      </c>
      <c r="D25" s="164">
        <f t="shared" si="4"/>
        <v>0</v>
      </c>
      <c r="E25" s="164">
        <f t="shared" si="4"/>
        <v>5134554</v>
      </c>
      <c r="F25" s="164"/>
      <c r="G25" s="164">
        <f t="shared" si="4"/>
        <v>0</v>
      </c>
      <c r="H25" s="164">
        <f t="shared" si="4"/>
        <v>0</v>
      </c>
      <c r="I25" s="155"/>
      <c r="J25" s="156"/>
      <c r="K25" s="157"/>
      <c r="L25" s="156"/>
      <c r="M25" s="157"/>
      <c r="N25" s="172"/>
    </row>
    <row r="26" spans="1:14" ht="11.25" customHeight="1">
      <c r="A26" s="155"/>
      <c r="B26" s="164"/>
      <c r="C26" s="165"/>
      <c r="D26" s="165"/>
      <c r="E26" s="164"/>
      <c r="F26" s="165"/>
      <c r="G26" s="165"/>
      <c r="H26" s="166"/>
      <c r="I26" s="168" t="s">
        <v>943</v>
      </c>
      <c r="J26" s="169">
        <v>1008</v>
      </c>
      <c r="K26" s="170">
        <f>J26/J57*100</f>
        <v>0.01278064482917679</v>
      </c>
      <c r="L26" s="169">
        <v>717</v>
      </c>
      <c r="M26" s="170">
        <f>L26/L57*100</f>
        <v>0.007524659000190058</v>
      </c>
      <c r="N26" s="171">
        <f>L26/J26*100</f>
        <v>71.13095238095238</v>
      </c>
    </row>
    <row r="27" spans="1:14" ht="10.5" customHeight="1">
      <c r="A27" s="163" t="s">
        <v>1141</v>
      </c>
      <c r="B27" s="164">
        <v>196642</v>
      </c>
      <c r="C27" s="165">
        <f>B27/B37*100</f>
        <v>4.97674513953549</v>
      </c>
      <c r="D27" s="165">
        <f>B27/B56*100</f>
        <v>3.3494102481645203</v>
      </c>
      <c r="E27" s="164">
        <v>48843</v>
      </c>
      <c r="F27" s="165">
        <f>E27/E37*100</f>
        <v>0.8631766945296798</v>
      </c>
      <c r="G27" s="165">
        <f>E27/E56*100</f>
        <v>0.5918587342756283</v>
      </c>
      <c r="H27" s="166">
        <f>E27/B27*100</f>
        <v>24.838539071002124</v>
      </c>
      <c r="I27" s="168" t="s">
        <v>1149</v>
      </c>
      <c r="J27" s="169">
        <v>15839</v>
      </c>
      <c r="K27" s="170">
        <f>J27/J57*100</f>
        <v>0.20082602524735238</v>
      </c>
      <c r="L27" s="169">
        <v>48336</v>
      </c>
      <c r="M27" s="170">
        <f>L27/L57*100</f>
        <v>0.5072690619709717</v>
      </c>
      <c r="N27" s="171">
        <f>L27/J27*100</f>
        <v>305.17078098364794</v>
      </c>
    </row>
    <row r="28" spans="1:14" ht="11.25" customHeight="1">
      <c r="A28" s="163" t="s">
        <v>1143</v>
      </c>
      <c r="B28" s="164">
        <v>97</v>
      </c>
      <c r="C28" s="165">
        <f>B28/B37*100</f>
        <v>0.002454939832461745</v>
      </c>
      <c r="D28" s="165"/>
      <c r="E28" s="164">
        <v>85</v>
      </c>
      <c r="F28" s="165">
        <f>E28/E37*100</f>
        <v>0.0015021603717016315</v>
      </c>
      <c r="G28" s="165">
        <f>E28/E56*100</f>
        <v>0.001029993907283099</v>
      </c>
      <c r="H28" s="166">
        <f>E28/B28*100</f>
        <v>87.62886597938144</v>
      </c>
      <c r="I28" s="168"/>
      <c r="J28" s="169"/>
      <c r="K28" s="170"/>
      <c r="L28" s="169"/>
      <c r="M28" s="170"/>
      <c r="N28" s="171"/>
    </row>
    <row r="29" spans="1:14" ht="10.5" customHeight="1">
      <c r="A29" s="163" t="s">
        <v>1144</v>
      </c>
      <c r="B29" s="164">
        <v>85017</v>
      </c>
      <c r="C29" s="165">
        <f>B29/B37*100</f>
        <v>2.1516661828494867</v>
      </c>
      <c r="D29" s="165"/>
      <c r="E29" s="164">
        <v>111030</v>
      </c>
      <c r="F29" s="165">
        <f>E29/E37*100</f>
        <v>1.9621748949415545</v>
      </c>
      <c r="G29" s="165">
        <f>E29/E56*100</f>
        <v>1.3454143944193233</v>
      </c>
      <c r="H29" s="166">
        <f>E29/B29*100</f>
        <v>130.59740992977876</v>
      </c>
      <c r="I29" s="155"/>
      <c r="J29" s="156"/>
      <c r="K29" s="157"/>
      <c r="L29" s="156"/>
      <c r="M29" s="157"/>
      <c r="N29" s="172"/>
    </row>
    <row r="30" spans="1:14" ht="9.75" customHeight="1">
      <c r="A30" s="344" t="s">
        <v>1145</v>
      </c>
      <c r="B30" s="164">
        <v>148430</v>
      </c>
      <c r="C30" s="165">
        <f>B30/B37*100</f>
        <v>3.7565641168278026</v>
      </c>
      <c r="D30" s="165">
        <f>B30/B56*100</f>
        <v>2.528213520687644</v>
      </c>
      <c r="E30" s="164">
        <v>252930</v>
      </c>
      <c r="F30" s="165">
        <f>E30/E37*100</f>
        <v>4.469899091935219</v>
      </c>
      <c r="G30" s="165">
        <f>E30/E56*100</f>
        <v>3.0648983408131087</v>
      </c>
      <c r="H30" s="166">
        <f>E30/B30*100</f>
        <v>170.40355723236542</v>
      </c>
      <c r="I30" s="168"/>
      <c r="J30" s="169"/>
      <c r="K30" s="170"/>
      <c r="L30" s="169"/>
      <c r="M30" s="170"/>
      <c r="N30" s="171"/>
    </row>
    <row r="31" spans="1:14" ht="9.75" customHeight="1">
      <c r="A31" s="155"/>
      <c r="B31" s="164">
        <v>2696</v>
      </c>
      <c r="C31" s="165">
        <f>B31/B37*100</f>
        <v>0.06823214214759656</v>
      </c>
      <c r="D31" s="165">
        <f>B31/B56*100</f>
        <v>0.04592106482364676</v>
      </c>
      <c r="E31" s="164"/>
      <c r="F31" s="165"/>
      <c r="G31" s="165"/>
      <c r="H31" s="166"/>
      <c r="I31" s="155"/>
      <c r="J31" s="156"/>
      <c r="K31" s="157"/>
      <c r="L31" s="156"/>
      <c r="M31" s="157"/>
      <c r="N31" s="172"/>
    </row>
    <row r="32" spans="1:14" ht="9.75" customHeight="1">
      <c r="A32" s="163" t="s">
        <v>1147</v>
      </c>
      <c r="B32" s="164">
        <v>3000</v>
      </c>
      <c r="C32" s="165">
        <f>B32/B37*100</f>
        <v>0.0759259741998478</v>
      </c>
      <c r="D32" s="165">
        <f>B32/B56*100</f>
        <v>0.05109910774144669</v>
      </c>
      <c r="E32" s="164">
        <v>3800</v>
      </c>
      <c r="F32" s="165">
        <f>E32/E37*100</f>
        <v>0.06715540485254352</v>
      </c>
      <c r="G32" s="165">
        <f>E32/E56*100</f>
        <v>0.04604678644324443</v>
      </c>
      <c r="H32" s="166">
        <f>E32/B32*100</f>
        <v>126.66666666666666</v>
      </c>
      <c r="I32" s="168"/>
      <c r="J32" s="169"/>
      <c r="K32" s="170"/>
      <c r="L32" s="169"/>
      <c r="M32" s="170"/>
      <c r="N32" s="171"/>
    </row>
    <row r="33" spans="1:14" ht="9.75" customHeight="1">
      <c r="A33" s="167" t="s">
        <v>1148</v>
      </c>
      <c r="B33" s="164">
        <v>-43590</v>
      </c>
      <c r="C33" s="165">
        <f>B33/B37*100</f>
        <v>-1.1032044051237886</v>
      </c>
      <c r="D33" s="165"/>
      <c r="E33" s="164"/>
      <c r="F33" s="165"/>
      <c r="G33" s="165"/>
      <c r="H33" s="166"/>
      <c r="I33" s="168"/>
      <c r="J33" s="169"/>
      <c r="K33" s="170"/>
      <c r="L33" s="169"/>
      <c r="M33" s="170"/>
      <c r="N33" s="171"/>
    </row>
    <row r="34" spans="1:14" ht="10.5" customHeight="1">
      <c r="A34" s="167" t="s">
        <v>1150</v>
      </c>
      <c r="B34" s="164">
        <v>14851</v>
      </c>
      <c r="C34" s="165">
        <f>B34/B37*100</f>
        <v>0.3758588809473132</v>
      </c>
      <c r="D34" s="165"/>
      <c r="E34" s="164">
        <v>23949</v>
      </c>
      <c r="F34" s="165">
        <f>E34/E37*100</f>
        <v>0.4232381028456749</v>
      </c>
      <c r="G34" s="165">
        <f>E34/E56*100</f>
        <v>0.2902038127708581</v>
      </c>
      <c r="H34" s="166">
        <f>E34/B34*100</f>
        <v>161.26186788768433</v>
      </c>
      <c r="I34" s="168"/>
      <c r="J34" s="169"/>
      <c r="K34" s="170"/>
      <c r="L34" s="169"/>
      <c r="M34" s="170"/>
      <c r="N34" s="171"/>
    </row>
    <row r="35" spans="1:14" ht="10.5" customHeight="1">
      <c r="A35" s="163" t="s">
        <v>1151</v>
      </c>
      <c r="B35" s="164">
        <v>4658</v>
      </c>
      <c r="C35" s="165">
        <f>B35/B37*100</f>
        <v>0.11788772927429701</v>
      </c>
      <c r="D35" s="165"/>
      <c r="E35" s="164"/>
      <c r="F35" s="165"/>
      <c r="G35" s="165"/>
      <c r="H35" s="166"/>
      <c r="I35" s="168"/>
      <c r="J35" s="169"/>
      <c r="K35" s="170"/>
      <c r="L35" s="169"/>
      <c r="M35" s="170"/>
      <c r="N35" s="171"/>
    </row>
    <row r="36" spans="1:14" ht="10.5" customHeight="1">
      <c r="A36" s="163" t="s">
        <v>1152</v>
      </c>
      <c r="B36" s="164"/>
      <c r="C36" s="165"/>
      <c r="D36" s="165"/>
      <c r="E36" s="164">
        <v>83326</v>
      </c>
      <c r="F36" s="165">
        <f>E36/E37*100</f>
        <v>1.4725766486165899</v>
      </c>
      <c r="G36" s="165">
        <f>E36/E56*100</f>
        <v>1.009709086097312</v>
      </c>
      <c r="H36" s="166"/>
      <c r="I36" s="168"/>
      <c r="J36" s="169"/>
      <c r="K36" s="170"/>
      <c r="L36" s="169"/>
      <c r="M36" s="170"/>
      <c r="N36" s="171"/>
    </row>
    <row r="37" spans="1:14" ht="10.5" customHeight="1">
      <c r="A37" s="163" t="s">
        <v>1153</v>
      </c>
      <c r="B37" s="169">
        <f>SUM(B25:B36)</f>
        <v>3951217</v>
      </c>
      <c r="C37" s="170">
        <f>SUM(C25:C36)</f>
        <v>110.42213070049051</v>
      </c>
      <c r="D37" s="170">
        <f>B37/B56*100</f>
        <v>67.3012210642786</v>
      </c>
      <c r="E37" s="169">
        <f>SUM(E25:E36)</f>
        <v>5658517</v>
      </c>
      <c r="F37" s="170">
        <f>SUM(F25:F36)</f>
        <v>9.259722998092963</v>
      </c>
      <c r="G37" s="170">
        <f>E37/E56*100</f>
        <v>68.56750628538634</v>
      </c>
      <c r="H37" s="171">
        <f>E37/B37*100</f>
        <v>143.20947191713338</v>
      </c>
      <c r="I37" s="168"/>
      <c r="J37" s="169"/>
      <c r="K37" s="170"/>
      <c r="L37" s="169"/>
      <c r="M37" s="170"/>
      <c r="N37" s="171"/>
    </row>
    <row r="38" spans="1:14" ht="10.5" customHeight="1">
      <c r="A38" s="163" t="s">
        <v>1154</v>
      </c>
      <c r="B38" s="156"/>
      <c r="C38" s="157"/>
      <c r="D38" s="157"/>
      <c r="E38" s="156"/>
      <c r="F38" s="157"/>
      <c r="G38" s="157"/>
      <c r="H38" s="172"/>
      <c r="I38" s="168"/>
      <c r="J38" s="169"/>
      <c r="K38" s="157"/>
      <c r="L38" s="169"/>
      <c r="M38" s="157"/>
      <c r="N38" s="172"/>
    </row>
    <row r="39" spans="1:14" ht="9.75" customHeight="1">
      <c r="A39" s="163" t="s">
        <v>1155</v>
      </c>
      <c r="B39" s="164">
        <v>206745</v>
      </c>
      <c r="C39" s="165">
        <f>B39/B41*100</f>
        <v>78.74200182815356</v>
      </c>
      <c r="D39" s="165">
        <f>B39/B56*100</f>
        <v>3.5214950100017988</v>
      </c>
      <c r="E39" s="164">
        <v>269207</v>
      </c>
      <c r="F39" s="165">
        <f>E39/E41*100</f>
        <v>40.764048618797915</v>
      </c>
      <c r="G39" s="165">
        <f>E39/E56*100</f>
        <v>3.2621361152701325</v>
      </c>
      <c r="H39" s="166">
        <f>E39/B39*100</f>
        <v>130.21209702773947</v>
      </c>
      <c r="I39" s="155"/>
      <c r="J39" s="169"/>
      <c r="K39" s="157"/>
      <c r="L39" s="169"/>
      <c r="M39" s="157"/>
      <c r="N39" s="172"/>
    </row>
    <row r="40" spans="1:14" ht="11.25" customHeight="1">
      <c r="A40" s="163" t="s">
        <v>1156</v>
      </c>
      <c r="B40" s="164">
        <v>55815</v>
      </c>
      <c r="C40" s="165">
        <f>B40/B41*100</f>
        <v>21.257998171846435</v>
      </c>
      <c r="D40" s="165">
        <f>B40/B56*100</f>
        <v>0.9506988995296157</v>
      </c>
      <c r="E40" s="164">
        <v>391196</v>
      </c>
      <c r="F40" s="165">
        <f>E40/E41*100</f>
        <v>59.23595138120208</v>
      </c>
      <c r="G40" s="165">
        <f>E40/E56*100</f>
        <v>4.7403470182766965</v>
      </c>
      <c r="H40" s="166">
        <f>E40/B40*100</f>
        <v>700.8796918391114</v>
      </c>
      <c r="I40" s="155"/>
      <c r="J40" s="156"/>
      <c r="K40" s="157"/>
      <c r="L40" s="156"/>
      <c r="M40" s="157"/>
      <c r="N40" s="172"/>
    </row>
    <row r="41" spans="1:14" ht="11.25" customHeight="1">
      <c r="A41" s="163" t="s">
        <v>1157</v>
      </c>
      <c r="B41" s="169">
        <f>SUM(B39:B40)</f>
        <v>262560</v>
      </c>
      <c r="C41" s="170">
        <v>100</v>
      </c>
      <c r="D41" s="170">
        <f>B41/B56*100</f>
        <v>4.4721939095314145</v>
      </c>
      <c r="E41" s="169">
        <f>SUM(E39:E40)</f>
        <v>660403</v>
      </c>
      <c r="F41" s="170">
        <v>100</v>
      </c>
      <c r="G41" s="170">
        <f>E41/E56*100</f>
        <v>8.002483133546828</v>
      </c>
      <c r="H41" s="171">
        <f>E41/B41*100</f>
        <v>251.52460390006092</v>
      </c>
      <c r="I41" s="155"/>
      <c r="J41" s="156"/>
      <c r="K41" s="157"/>
      <c r="L41" s="156"/>
      <c r="M41" s="157"/>
      <c r="N41" s="172"/>
    </row>
    <row r="42" spans="1:14" ht="11.25" customHeight="1">
      <c r="A42" s="163" t="s">
        <v>1158</v>
      </c>
      <c r="B42" s="156"/>
      <c r="C42" s="157"/>
      <c r="D42" s="157"/>
      <c r="E42" s="156"/>
      <c r="F42" s="157"/>
      <c r="G42" s="157"/>
      <c r="H42" s="172"/>
      <c r="I42" s="155"/>
      <c r="J42" s="156"/>
      <c r="K42" s="157"/>
      <c r="L42" s="156"/>
      <c r="M42" s="157"/>
      <c r="N42" s="172"/>
    </row>
    <row r="43" spans="1:14" ht="10.5" customHeight="1">
      <c r="A43" s="163" t="s">
        <v>1159</v>
      </c>
      <c r="B43" s="164">
        <v>600000</v>
      </c>
      <c r="C43" s="165">
        <f>B43/B49*100</f>
        <v>60.81787883456726</v>
      </c>
      <c r="D43" s="165">
        <f>B43/B56*100</f>
        <v>10.219821548289339</v>
      </c>
      <c r="E43" s="164"/>
      <c r="F43" s="165"/>
      <c r="G43" s="165"/>
      <c r="H43" s="166"/>
      <c r="I43" s="155"/>
      <c r="J43" s="156"/>
      <c r="K43" s="157"/>
      <c r="L43" s="156"/>
      <c r="M43" s="157"/>
      <c r="N43" s="172"/>
    </row>
    <row r="44" spans="1:14" ht="11.25" customHeight="1">
      <c r="A44" s="344" t="s">
        <v>1160</v>
      </c>
      <c r="B44" s="164">
        <v>23476</v>
      </c>
      <c r="C44" s="165">
        <f>B44/B49*100</f>
        <v>2.379600872533835</v>
      </c>
      <c r="D44" s="165">
        <f>B44/B56*100</f>
        <v>0.3998675511127342</v>
      </c>
      <c r="E44" s="164">
        <v>24770</v>
      </c>
      <c r="F44" s="165">
        <f>E44/E49*100</f>
        <v>5.315975396712981</v>
      </c>
      <c r="G44" s="165">
        <f>E44/E56*100</f>
        <v>0.3001523421576749</v>
      </c>
      <c r="H44" s="166">
        <f aca="true" t="shared" si="5" ref="H44:H49">E44/B44*100</f>
        <v>105.51201226784801</v>
      </c>
      <c r="I44" s="155"/>
      <c r="J44" s="156"/>
      <c r="K44" s="157"/>
      <c r="L44" s="156"/>
      <c r="M44" s="157"/>
      <c r="N44" s="172"/>
    </row>
    <row r="45" spans="1:14" ht="11.25" customHeight="1">
      <c r="A45" s="155"/>
      <c r="B45" s="164">
        <v>343</v>
      </c>
      <c r="C45" s="165">
        <f>B45/B49*100</f>
        <v>0.03476755406709428</v>
      </c>
      <c r="D45" s="165">
        <f>B45/B56*100</f>
        <v>0.005842331318438739</v>
      </c>
      <c r="E45" s="164">
        <v>143</v>
      </c>
      <c r="F45" s="165">
        <f>E45/E49*100</f>
        <v>0.03068972473677659</v>
      </c>
      <c r="G45" s="165">
        <f>E45/E56*100</f>
        <v>0.0017328132793115666</v>
      </c>
      <c r="H45" s="166">
        <f t="shared" si="5"/>
        <v>41.690962099125365</v>
      </c>
      <c r="I45" s="155"/>
      <c r="J45" s="156"/>
      <c r="K45" s="157"/>
      <c r="L45" s="156"/>
      <c r="M45" s="157"/>
      <c r="N45" s="172"/>
    </row>
    <row r="46" spans="1:14" ht="11.25" customHeight="1">
      <c r="A46" s="163" t="s">
        <v>1161</v>
      </c>
      <c r="B46" s="164">
        <v>2733</v>
      </c>
      <c r="C46" s="165"/>
      <c r="D46" s="165"/>
      <c r="E46" s="164">
        <v>41041</v>
      </c>
      <c r="F46" s="165">
        <f>E46/E49*100</f>
        <v>8.807950999454881</v>
      </c>
      <c r="G46" s="165">
        <f>E46/E56*100</f>
        <v>0.4973174111624196</v>
      </c>
      <c r="H46" s="166">
        <f t="shared" si="5"/>
        <v>1501.683132089279</v>
      </c>
      <c r="I46" s="155"/>
      <c r="J46" s="156"/>
      <c r="K46" s="157"/>
      <c r="L46" s="156"/>
      <c r="M46" s="157"/>
      <c r="N46" s="172"/>
    </row>
    <row r="47" spans="1:14" ht="11.25" customHeight="1">
      <c r="A47" s="163" t="s">
        <v>1162</v>
      </c>
      <c r="B47" s="164">
        <v>360000</v>
      </c>
      <c r="C47" s="165"/>
      <c r="D47" s="165"/>
      <c r="E47" s="164"/>
      <c r="F47" s="165"/>
      <c r="G47" s="165"/>
      <c r="H47" s="166"/>
      <c r="I47" s="155"/>
      <c r="J47" s="156"/>
      <c r="K47" s="157"/>
      <c r="L47" s="156"/>
      <c r="M47" s="157"/>
      <c r="N47" s="172"/>
    </row>
    <row r="48" spans="1:14" ht="11.25" customHeight="1">
      <c r="A48" s="344" t="s">
        <v>1163</v>
      </c>
      <c r="B48" s="164"/>
      <c r="C48" s="165"/>
      <c r="D48" s="165"/>
      <c r="E48" s="164">
        <v>400000</v>
      </c>
      <c r="F48" s="165">
        <f>E48/E49*100</f>
        <v>85.84538387909537</v>
      </c>
      <c r="G48" s="165">
        <f>E48/E56*100</f>
        <v>4.847030151920466</v>
      </c>
      <c r="H48" s="166"/>
      <c r="I48" s="155"/>
      <c r="J48" s="156"/>
      <c r="K48" s="157"/>
      <c r="L48" s="156"/>
      <c r="M48" s="157"/>
      <c r="N48" s="172"/>
    </row>
    <row r="49" spans="1:14" ht="11.25" customHeight="1">
      <c r="A49" s="155"/>
      <c r="B49" s="169">
        <f>SUM(B43:B48)</f>
        <v>986552</v>
      </c>
      <c r="C49" s="170">
        <f>B49/B49*100</f>
        <v>100</v>
      </c>
      <c r="D49" s="170">
        <f>B49/B56*100</f>
        <v>16.803975646846574</v>
      </c>
      <c r="E49" s="169">
        <f>SUM(E43:E48)</f>
        <v>465954</v>
      </c>
      <c r="F49" s="170">
        <f>SUM(F43:F48)</f>
        <v>100</v>
      </c>
      <c r="G49" s="170">
        <f>E49/E56*100</f>
        <v>5.646232718519872</v>
      </c>
      <c r="H49" s="171">
        <f t="shared" si="5"/>
        <v>47.23055652413659</v>
      </c>
      <c r="I49" s="155"/>
      <c r="J49" s="156"/>
      <c r="K49" s="157"/>
      <c r="L49" s="156"/>
      <c r="M49" s="157"/>
      <c r="N49" s="172"/>
    </row>
    <row r="50" spans="1:14" ht="11.25" customHeight="1">
      <c r="A50" s="163" t="s">
        <v>1164</v>
      </c>
      <c r="B50" s="156"/>
      <c r="C50" s="157"/>
      <c r="D50" s="157"/>
      <c r="E50" s="156"/>
      <c r="F50" s="157"/>
      <c r="G50" s="157"/>
      <c r="H50" s="172"/>
      <c r="I50" s="155"/>
      <c r="J50" s="156"/>
      <c r="K50" s="157"/>
      <c r="L50" s="156"/>
      <c r="M50" s="157"/>
      <c r="N50" s="172"/>
    </row>
    <row r="51" spans="1:14" ht="10.5" customHeight="1">
      <c r="A51" s="163" t="s">
        <v>1165</v>
      </c>
      <c r="B51" s="169">
        <v>288</v>
      </c>
      <c r="C51" s="170">
        <v>100</v>
      </c>
      <c r="D51" s="170">
        <f>B51/B56*100</f>
        <v>0.004905514343178883</v>
      </c>
      <c r="E51" s="169">
        <v>556</v>
      </c>
      <c r="F51" s="170">
        <v>100</v>
      </c>
      <c r="G51" s="170">
        <f>E51/E56*100</f>
        <v>0.006737371911169448</v>
      </c>
      <c r="H51" s="171">
        <f>E51/B51*100</f>
        <v>193.05555555555557</v>
      </c>
      <c r="I51" s="155"/>
      <c r="J51" s="156"/>
      <c r="K51" s="157"/>
      <c r="L51" s="156"/>
      <c r="M51" s="157"/>
      <c r="N51" s="172"/>
    </row>
    <row r="52" spans="1:14" ht="11.25" customHeight="1">
      <c r="A52" s="163" t="s">
        <v>474</v>
      </c>
      <c r="B52" s="169">
        <v>2845</v>
      </c>
      <c r="C52" s="170">
        <v>100</v>
      </c>
      <c r="D52" s="170">
        <f>B52/B56*100</f>
        <v>0.048458987174805276</v>
      </c>
      <c r="E52" s="169">
        <v>12445</v>
      </c>
      <c r="F52" s="170">
        <v>100</v>
      </c>
      <c r="G52" s="170">
        <f>E52/E56*100</f>
        <v>0.15080322560162548</v>
      </c>
      <c r="H52" s="171"/>
      <c r="I52" s="155"/>
      <c r="J52" s="156"/>
      <c r="K52" s="157"/>
      <c r="L52" s="156"/>
      <c r="M52" s="157"/>
      <c r="N52" s="172"/>
    </row>
    <row r="53" spans="1:14" ht="11.25" customHeight="1">
      <c r="A53" s="163" t="s">
        <v>1166</v>
      </c>
      <c r="B53" s="169">
        <v>422846</v>
      </c>
      <c r="C53" s="170">
        <v>100</v>
      </c>
      <c r="D53" s="170">
        <f>B53/B56*100</f>
        <v>7.202351104013256</v>
      </c>
      <c r="E53" s="169">
        <v>937039</v>
      </c>
      <c r="F53" s="170">
        <v>100</v>
      </c>
      <c r="G53" s="170">
        <f>E53/E56*100</f>
        <v>11.354640716313504</v>
      </c>
      <c r="H53" s="171">
        <f>E53/B53*100</f>
        <v>221.60290034669833</v>
      </c>
      <c r="I53" s="155"/>
      <c r="J53" s="156"/>
      <c r="K53" s="157"/>
      <c r="L53" s="156"/>
      <c r="M53" s="157"/>
      <c r="N53" s="172"/>
    </row>
    <row r="54" spans="1:14" ht="11.25" customHeight="1">
      <c r="A54" s="163" t="s">
        <v>1167</v>
      </c>
      <c r="B54" s="169"/>
      <c r="C54" s="170"/>
      <c r="D54" s="170"/>
      <c r="E54" s="169">
        <v>14651</v>
      </c>
      <c r="F54" s="170">
        <v>100</v>
      </c>
      <c r="G54" s="170">
        <f>E54/E56*100</f>
        <v>0.17753459688946688</v>
      </c>
      <c r="H54" s="171"/>
      <c r="I54" s="155"/>
      <c r="J54" s="156"/>
      <c r="K54" s="157"/>
      <c r="L54" s="156"/>
      <c r="M54" s="157"/>
      <c r="N54" s="172"/>
    </row>
    <row r="55" spans="1:14" ht="11.25" customHeight="1" thickBot="1">
      <c r="A55" s="163" t="s">
        <v>469</v>
      </c>
      <c r="B55" s="173">
        <v>15231</v>
      </c>
      <c r="C55" s="174">
        <v>100</v>
      </c>
      <c r="D55" s="174">
        <f>B55/B56*100</f>
        <v>0.25943017000332486</v>
      </c>
      <c r="E55" s="173">
        <v>39230</v>
      </c>
      <c r="F55" s="174">
        <v>100</v>
      </c>
      <c r="G55" s="174">
        <f>E55/E56*100</f>
        <v>0.4753724821495997</v>
      </c>
      <c r="H55" s="175">
        <f>E55/B55*100</f>
        <v>257.5668045433655</v>
      </c>
      <c r="I55" s="155"/>
      <c r="J55" s="156"/>
      <c r="K55" s="157"/>
      <c r="L55" s="156"/>
      <c r="M55" s="157"/>
      <c r="N55" s="172"/>
    </row>
    <row r="56" spans="1:14" ht="11.25" customHeight="1" thickBot="1">
      <c r="A56" s="344" t="s">
        <v>470</v>
      </c>
      <c r="B56" s="181">
        <f>B18+B23+B37+B41+B51+B53+B55+B49+B52</f>
        <v>5870944</v>
      </c>
      <c r="C56" s="182">
        <v>100</v>
      </c>
      <c r="D56" s="183">
        <f>B56/B56*100</f>
        <v>100</v>
      </c>
      <c r="E56" s="181">
        <f>E18+E23+E37+E41+E51++E52+E53+E55+E49+E54</f>
        <v>8252476</v>
      </c>
      <c r="F56" s="182">
        <v>100</v>
      </c>
      <c r="G56" s="183">
        <f>E56/E56*100</f>
        <v>100</v>
      </c>
      <c r="H56" s="184">
        <f>E56/B56*100</f>
        <v>140.564720085901</v>
      </c>
      <c r="I56" s="176"/>
      <c r="J56" s="177"/>
      <c r="K56" s="178"/>
      <c r="L56" s="177"/>
      <c r="M56" s="178"/>
      <c r="N56" s="179"/>
    </row>
    <row r="57" spans="1:14" ht="12.75" customHeight="1" thickBot="1">
      <c r="A57" s="168"/>
      <c r="H57" s="186"/>
      <c r="I57" s="180" t="s">
        <v>473</v>
      </c>
      <c r="J57" s="185">
        <f>SUM(J7:J56)</f>
        <v>7886926</v>
      </c>
      <c r="K57" s="184">
        <f>SUM(K7:K56)</f>
        <v>100.00000000000001</v>
      </c>
      <c r="L57" s="185">
        <f>SUM(L7:L56)</f>
        <v>9528671</v>
      </c>
      <c r="M57" s="184">
        <f>SUM(M7:M56)</f>
        <v>100.00000000000001</v>
      </c>
      <c r="N57" s="184">
        <f>L57/J57*100</f>
        <v>120.8160314931318</v>
      </c>
    </row>
    <row r="58" spans="1:8" ht="10.5" customHeight="1">
      <c r="A58" s="344" t="s">
        <v>807</v>
      </c>
      <c r="H58" s="186"/>
    </row>
    <row r="59" spans="1:14" s="187" customFormat="1" ht="15" customHeight="1">
      <c r="A59" s="168"/>
      <c r="B59" s="146"/>
      <c r="C59" s="146"/>
      <c r="D59" s="146"/>
      <c r="E59" s="146"/>
      <c r="F59" s="146"/>
      <c r="G59" s="146"/>
      <c r="H59" s="186"/>
      <c r="I59" s="146"/>
      <c r="J59" s="146"/>
      <c r="K59" s="146"/>
      <c r="L59" s="146"/>
      <c r="M59" s="146"/>
      <c r="N59" s="146"/>
    </row>
    <row r="60" ht="10.5" customHeight="1">
      <c r="A60" s="344" t="s">
        <v>471</v>
      </c>
    </row>
    <row r="61" ht="12.75">
      <c r="A61" s="344"/>
    </row>
    <row r="62" ht="13.5" thickBot="1">
      <c r="A62" s="345" t="s">
        <v>472</v>
      </c>
    </row>
    <row r="63" ht="13.5" thickBot="1">
      <c r="A63" s="180" t="s">
        <v>619</v>
      </c>
    </row>
  </sheetData>
  <mergeCells count="1">
    <mergeCell ref="A2:N2"/>
  </mergeCells>
  <printOptions horizontalCentered="1"/>
  <pageMargins left="0" right="0" top="0.3937007874015748" bottom="0.1968503937007874" header="0.5118110236220472" footer="0.5118110236220472"/>
  <pageSetup horizontalDpi="600" verticalDpi="600" orientation="landscape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54"/>
  <sheetViews>
    <sheetView showGridLines="0" workbookViewId="0" topLeftCell="A1">
      <selection activeCell="B38" sqref="B38"/>
    </sheetView>
  </sheetViews>
  <sheetFormatPr defaultColWidth="9.00390625" defaultRowHeight="12.75"/>
  <cols>
    <col min="1" max="1" width="5.75390625" style="14" customWidth="1"/>
    <col min="2" max="2" width="56.00390625" style="14" customWidth="1"/>
    <col min="3" max="3" width="9.875" style="14" customWidth="1"/>
    <col min="4" max="4" width="9.375" style="14" customWidth="1"/>
    <col min="5" max="5" width="9.875" style="14" customWidth="1"/>
    <col min="6" max="6" width="15.375" style="14" customWidth="1"/>
    <col min="7" max="16384" width="9.25390625" style="14" customWidth="1"/>
  </cols>
  <sheetData>
    <row r="1" spans="2:6" ht="11.25" customHeight="1">
      <c r="B1" s="14" t="s">
        <v>811</v>
      </c>
      <c r="F1" s="44" t="s">
        <v>475</v>
      </c>
    </row>
    <row r="2" ht="33" customHeight="1"/>
    <row r="3" spans="2:6" ht="21.75" customHeight="1">
      <c r="B3" s="425" t="s">
        <v>515</v>
      </c>
      <c r="C3" s="425"/>
      <c r="D3" s="425"/>
      <c r="E3" s="425"/>
      <c r="F3" s="425"/>
    </row>
    <row r="4" ht="17.25" customHeight="1" thickBot="1">
      <c r="F4" s="44" t="s">
        <v>609</v>
      </c>
    </row>
    <row r="5" spans="1:6" s="74" customFormat="1" ht="48" customHeight="1" thickBot="1">
      <c r="A5" s="141" t="s">
        <v>818</v>
      </c>
      <c r="B5" s="188" t="s">
        <v>620</v>
      </c>
      <c r="C5" s="188" t="s">
        <v>516</v>
      </c>
      <c r="D5" s="188" t="s">
        <v>517</v>
      </c>
      <c r="E5" s="188" t="s">
        <v>518</v>
      </c>
      <c r="F5" s="141" t="s">
        <v>476</v>
      </c>
    </row>
    <row r="6" spans="1:6" s="74" customFormat="1" ht="16.5" customHeight="1">
      <c r="A6" s="189"/>
      <c r="F6" s="189"/>
    </row>
    <row r="7" ht="15.75">
      <c r="A7" s="190" t="s">
        <v>477</v>
      </c>
    </row>
    <row r="8" ht="13.5">
      <c r="B8" s="191"/>
    </row>
    <row r="9" spans="1:6" ht="15.75" customHeight="1">
      <c r="A9" s="46" t="s">
        <v>610</v>
      </c>
      <c r="B9" s="14" t="s">
        <v>519</v>
      </c>
      <c r="C9" s="47">
        <v>11052</v>
      </c>
      <c r="D9" s="47">
        <v>19494</v>
      </c>
      <c r="E9" s="47">
        <v>125288</v>
      </c>
      <c r="F9" s="47">
        <v>155834</v>
      </c>
    </row>
    <row r="10" spans="1:6" ht="15.75" customHeight="1">
      <c r="A10" s="46" t="s">
        <v>611</v>
      </c>
      <c r="B10" s="14" t="s">
        <v>520</v>
      </c>
      <c r="C10" s="47"/>
      <c r="D10" s="47">
        <v>23226</v>
      </c>
      <c r="E10" s="47"/>
      <c r="F10" s="47"/>
    </row>
    <row r="11" spans="3:6" ht="13.5" thickBot="1">
      <c r="C11" s="47"/>
      <c r="D11" s="47"/>
      <c r="E11" s="47"/>
      <c r="F11" s="47"/>
    </row>
    <row r="12" spans="1:6" s="22" customFormat="1" ht="17.25" customHeight="1" thickBot="1">
      <c r="A12" s="368" t="s">
        <v>521</v>
      </c>
      <c r="B12" s="369"/>
      <c r="C12" s="99">
        <f>SUM(C9:C10)</f>
        <v>11052</v>
      </c>
      <c r="D12" s="99">
        <f>SUM(D9:D10)</f>
        <v>42720</v>
      </c>
      <c r="E12" s="99">
        <f>SUM(E9:E10)</f>
        <v>125288</v>
      </c>
      <c r="F12" s="99">
        <f>SUM(F9:F10)</f>
        <v>155834</v>
      </c>
    </row>
    <row r="13" spans="3:6" ht="21.75" customHeight="1">
      <c r="C13" s="47"/>
      <c r="D13" s="47"/>
      <c r="E13" s="47"/>
      <c r="F13" s="47"/>
    </row>
    <row r="14" spans="1:6" ht="15.75">
      <c r="A14" s="190" t="s">
        <v>478</v>
      </c>
      <c r="C14" s="47"/>
      <c r="D14" s="47"/>
      <c r="E14" s="47"/>
      <c r="F14" s="47"/>
    </row>
    <row r="15" spans="3:6" ht="12.75">
      <c r="C15" s="47"/>
      <c r="D15" s="47"/>
      <c r="E15" s="47"/>
      <c r="F15" s="47"/>
    </row>
    <row r="16" spans="1:6" ht="13.5" customHeight="1">
      <c r="A16" s="46" t="s">
        <v>610</v>
      </c>
      <c r="B16" s="14" t="s">
        <v>522</v>
      </c>
      <c r="C16" s="47">
        <v>6</v>
      </c>
      <c r="D16" s="47"/>
      <c r="E16" s="47"/>
      <c r="F16" s="47">
        <v>6</v>
      </c>
    </row>
    <row r="17" spans="1:6" ht="13.5" customHeight="1">
      <c r="A17" s="46" t="s">
        <v>611</v>
      </c>
      <c r="B17" s="14" t="s">
        <v>523</v>
      </c>
      <c r="C17" s="47">
        <v>2030</v>
      </c>
      <c r="D17" s="47">
        <v>32052</v>
      </c>
      <c r="E17" s="47"/>
      <c r="F17" s="47"/>
    </row>
    <row r="18" spans="1:6" ht="13.5" customHeight="1">
      <c r="A18" s="46" t="s">
        <v>612</v>
      </c>
      <c r="B18" s="14" t="s">
        <v>524</v>
      </c>
      <c r="C18" s="47"/>
      <c r="D18" s="47">
        <v>2129</v>
      </c>
      <c r="E18" s="47"/>
      <c r="F18" s="47"/>
    </row>
    <row r="19" spans="1:6" ht="13.5" customHeight="1">
      <c r="A19" s="46" t="s">
        <v>613</v>
      </c>
      <c r="B19" s="14" t="s">
        <v>525</v>
      </c>
      <c r="C19" s="47"/>
      <c r="D19" s="47">
        <v>334</v>
      </c>
      <c r="E19" s="47"/>
      <c r="F19" s="47"/>
    </row>
    <row r="20" spans="1:6" ht="13.5" customHeight="1">
      <c r="A20" s="46" t="s">
        <v>614</v>
      </c>
      <c r="B20" s="14" t="s">
        <v>526</v>
      </c>
      <c r="C20" s="47"/>
      <c r="D20" s="47">
        <v>9000</v>
      </c>
      <c r="E20" s="47"/>
      <c r="F20" s="47">
        <v>9000</v>
      </c>
    </row>
    <row r="21" spans="1:6" ht="13.5" customHeight="1">
      <c r="A21" s="46" t="s">
        <v>615</v>
      </c>
      <c r="B21" s="14" t="s">
        <v>527</v>
      </c>
      <c r="C21" s="47"/>
      <c r="D21" s="47">
        <v>5000</v>
      </c>
      <c r="E21" s="47"/>
      <c r="F21" s="47">
        <v>5000</v>
      </c>
    </row>
    <row r="22" spans="1:6" ht="13.5" customHeight="1">
      <c r="A22" s="46" t="s">
        <v>616</v>
      </c>
      <c r="B22" s="14" t="s">
        <v>528</v>
      </c>
      <c r="C22" s="47"/>
      <c r="D22" s="47">
        <v>4046</v>
      </c>
      <c r="E22" s="47"/>
      <c r="F22" s="47">
        <v>4046</v>
      </c>
    </row>
    <row r="23" spans="1:6" ht="13.5" customHeight="1">
      <c r="A23" s="46" t="s">
        <v>617</v>
      </c>
      <c r="B23" s="14" t="s">
        <v>529</v>
      </c>
      <c r="C23" s="47"/>
      <c r="D23" s="47"/>
      <c r="E23" s="47">
        <v>832</v>
      </c>
      <c r="F23" s="47">
        <v>832</v>
      </c>
    </row>
    <row r="24" spans="1:6" ht="13.5" customHeight="1">
      <c r="A24" s="46" t="s">
        <v>624</v>
      </c>
      <c r="B24" s="14" t="s">
        <v>530</v>
      </c>
      <c r="C24" s="47"/>
      <c r="D24" s="47"/>
      <c r="E24" s="47">
        <v>500</v>
      </c>
      <c r="F24" s="47">
        <v>500</v>
      </c>
    </row>
    <row r="25" spans="1:6" ht="13.5" customHeight="1">
      <c r="A25" s="46" t="s">
        <v>625</v>
      </c>
      <c r="B25" s="14" t="s">
        <v>879</v>
      </c>
      <c r="C25" s="47"/>
      <c r="D25" s="47"/>
      <c r="E25" s="47">
        <v>2240</v>
      </c>
      <c r="F25" s="47">
        <v>2240</v>
      </c>
    </row>
    <row r="26" spans="1:6" ht="13.5" customHeight="1">
      <c r="A26" s="46" t="s">
        <v>626</v>
      </c>
      <c r="B26" s="14" t="s">
        <v>531</v>
      </c>
      <c r="C26" s="47"/>
      <c r="D26" s="47"/>
      <c r="E26" s="47">
        <v>20275</v>
      </c>
      <c r="F26" s="47">
        <v>19746</v>
      </c>
    </row>
    <row r="27" spans="1:6" ht="13.5" customHeight="1">
      <c r="A27" s="46" t="s">
        <v>628</v>
      </c>
      <c r="B27" s="14" t="s">
        <v>532</v>
      </c>
      <c r="C27" s="47"/>
      <c r="D27" s="47"/>
      <c r="E27" s="47">
        <v>673</v>
      </c>
      <c r="F27" s="47">
        <v>673</v>
      </c>
    </row>
    <row r="28" spans="1:6" ht="13.5" customHeight="1">
      <c r="A28" s="46" t="s">
        <v>629</v>
      </c>
      <c r="B28" s="14" t="s">
        <v>533</v>
      </c>
      <c r="C28" s="47"/>
      <c r="D28" s="47"/>
      <c r="E28" s="47">
        <v>7285</v>
      </c>
      <c r="F28" s="47"/>
    </row>
    <row r="29" spans="1:6" ht="13.5" customHeight="1">
      <c r="A29" s="46" t="s">
        <v>630</v>
      </c>
      <c r="B29" s="14" t="s">
        <v>534</v>
      </c>
      <c r="C29" s="47"/>
      <c r="D29" s="47"/>
      <c r="E29" s="47">
        <v>95</v>
      </c>
      <c r="F29" s="47">
        <v>95</v>
      </c>
    </row>
    <row r="30" spans="1:6" ht="13.5" customHeight="1">
      <c r="A30" s="46" t="s">
        <v>631</v>
      </c>
      <c r="B30" s="14" t="s">
        <v>535</v>
      </c>
      <c r="C30" s="47"/>
      <c r="D30" s="47"/>
      <c r="E30" s="47">
        <v>7466</v>
      </c>
      <c r="F30" s="47">
        <v>7466</v>
      </c>
    </row>
    <row r="31" spans="1:6" ht="13.5" customHeight="1">
      <c r="A31" s="46" t="s">
        <v>632</v>
      </c>
      <c r="B31" s="14" t="s">
        <v>859</v>
      </c>
      <c r="C31" s="47"/>
      <c r="D31" s="47"/>
      <c r="E31" s="47">
        <v>2000</v>
      </c>
      <c r="F31" s="47">
        <v>2000</v>
      </c>
    </row>
    <row r="32" spans="1:6" ht="13.5" customHeight="1">
      <c r="A32" s="46" t="s">
        <v>633</v>
      </c>
      <c r="B32" s="14" t="s">
        <v>536</v>
      </c>
      <c r="C32" s="47"/>
      <c r="D32" s="47"/>
      <c r="E32" s="47">
        <v>75</v>
      </c>
      <c r="F32" s="47">
        <v>75</v>
      </c>
    </row>
    <row r="33" spans="1:6" ht="13.5" customHeight="1">
      <c r="A33" s="46" t="s">
        <v>634</v>
      </c>
      <c r="B33" s="14" t="s">
        <v>537</v>
      </c>
      <c r="C33" s="47"/>
      <c r="D33" s="47"/>
      <c r="E33" s="47">
        <v>3000</v>
      </c>
      <c r="F33" s="47"/>
    </row>
    <row r="34" spans="1:6" ht="13.5" customHeight="1">
      <c r="A34" s="46" t="s">
        <v>911</v>
      </c>
      <c r="B34" s="14" t="s">
        <v>538</v>
      </c>
      <c r="C34" s="47"/>
      <c r="D34" s="47"/>
      <c r="E34" s="47">
        <v>217</v>
      </c>
      <c r="F34" s="47"/>
    </row>
    <row r="35" spans="1:6" ht="13.5" customHeight="1">
      <c r="A35" s="46" t="s">
        <v>912</v>
      </c>
      <c r="B35" s="14" t="s">
        <v>539</v>
      </c>
      <c r="C35" s="47"/>
      <c r="D35" s="47"/>
      <c r="E35" s="47">
        <v>35000</v>
      </c>
      <c r="F35" s="47">
        <v>35000</v>
      </c>
    </row>
    <row r="36" spans="1:6" ht="13.5" customHeight="1">
      <c r="A36" s="46" t="s">
        <v>913</v>
      </c>
      <c r="B36" s="14" t="s">
        <v>540</v>
      </c>
      <c r="C36" s="47"/>
      <c r="D36" s="47"/>
      <c r="E36" s="47">
        <v>500</v>
      </c>
      <c r="F36" s="47">
        <v>500</v>
      </c>
    </row>
    <row r="37" spans="1:6" ht="13.5" customHeight="1">
      <c r="A37" s="46" t="s">
        <v>914</v>
      </c>
      <c r="B37" s="14" t="s">
        <v>541</v>
      </c>
      <c r="C37" s="47"/>
      <c r="D37" s="47"/>
      <c r="E37" s="47">
        <v>5000</v>
      </c>
      <c r="F37" s="47"/>
    </row>
    <row r="38" spans="1:6" ht="13.5" customHeight="1">
      <c r="A38" s="46" t="s">
        <v>915</v>
      </c>
      <c r="B38" s="14" t="s">
        <v>1170</v>
      </c>
      <c r="C38" s="47"/>
      <c r="D38" s="47"/>
      <c r="E38" s="47">
        <v>20000</v>
      </c>
      <c r="F38" s="47">
        <v>4250</v>
      </c>
    </row>
    <row r="39" spans="1:6" ht="13.5" customHeight="1">
      <c r="A39" s="46" t="s">
        <v>916</v>
      </c>
      <c r="B39" s="14" t="s">
        <v>817</v>
      </c>
      <c r="C39" s="47"/>
      <c r="D39" s="47"/>
      <c r="E39" s="47">
        <v>366</v>
      </c>
      <c r="F39" s="47">
        <v>366</v>
      </c>
    </row>
    <row r="40" spans="1:6" ht="13.5" customHeight="1">
      <c r="A40" s="46" t="s">
        <v>917</v>
      </c>
      <c r="B40" s="14" t="s">
        <v>843</v>
      </c>
      <c r="C40" s="47"/>
      <c r="D40" s="47"/>
      <c r="E40" s="47">
        <v>498</v>
      </c>
      <c r="F40" s="47">
        <v>498</v>
      </c>
    </row>
    <row r="41" spans="1:6" ht="13.5" customHeight="1">
      <c r="A41" s="46" t="s">
        <v>918</v>
      </c>
      <c r="B41" s="14" t="s">
        <v>842</v>
      </c>
      <c r="C41" s="47"/>
      <c r="D41" s="47"/>
      <c r="E41" s="47">
        <v>97</v>
      </c>
      <c r="F41" s="47">
        <v>97</v>
      </c>
    </row>
    <row r="42" spans="1:6" ht="13.5" customHeight="1">
      <c r="A42" s="46" t="s">
        <v>919</v>
      </c>
      <c r="B42" s="14" t="s">
        <v>815</v>
      </c>
      <c r="C42" s="47"/>
      <c r="D42" s="47"/>
      <c r="E42" s="47">
        <v>19</v>
      </c>
      <c r="F42" s="47">
        <v>19</v>
      </c>
    </row>
    <row r="43" spans="1:6" ht="13.5" customHeight="1">
      <c r="A43" s="46" t="s">
        <v>920</v>
      </c>
      <c r="B43" s="14" t="s">
        <v>816</v>
      </c>
      <c r="C43" s="47"/>
      <c r="D43" s="47"/>
      <c r="E43" s="47">
        <v>1237</v>
      </c>
      <c r="F43" s="47"/>
    </row>
    <row r="44" spans="1:6" ht="13.5" customHeight="1">
      <c r="A44" s="46" t="s">
        <v>921</v>
      </c>
      <c r="B44" s="14" t="s">
        <v>578</v>
      </c>
      <c r="C44" s="47"/>
      <c r="D44" s="47"/>
      <c r="E44" s="47">
        <v>365</v>
      </c>
      <c r="F44" s="47">
        <v>365</v>
      </c>
    </row>
    <row r="45" spans="1:6" ht="13.5" customHeight="1">
      <c r="A45" s="46" t="s">
        <v>922</v>
      </c>
      <c r="B45" s="14" t="s">
        <v>593</v>
      </c>
      <c r="C45" s="47"/>
      <c r="D45" s="47"/>
      <c r="E45" s="47">
        <v>760</v>
      </c>
      <c r="F45" s="47">
        <v>760</v>
      </c>
    </row>
    <row r="46" spans="1:6" ht="13.5" customHeight="1">
      <c r="A46" s="46" t="s">
        <v>923</v>
      </c>
      <c r="B46" s="14" t="s">
        <v>878</v>
      </c>
      <c r="C46" s="47"/>
      <c r="D46" s="47"/>
      <c r="E46" s="47">
        <v>1560</v>
      </c>
      <c r="F46" s="47">
        <v>1560</v>
      </c>
    </row>
    <row r="47" spans="1:6" ht="13.5" customHeight="1">
      <c r="A47" s="46" t="s">
        <v>924</v>
      </c>
      <c r="B47" s="14" t="s">
        <v>542</v>
      </c>
      <c r="C47" s="47"/>
      <c r="D47" s="47"/>
      <c r="E47" s="47">
        <v>439</v>
      </c>
      <c r="F47" s="47"/>
    </row>
    <row r="48" spans="1:6" ht="13.5" customHeight="1">
      <c r="A48" s="46" t="s">
        <v>925</v>
      </c>
      <c r="B48" s="14" t="s">
        <v>861</v>
      </c>
      <c r="C48" s="47"/>
      <c r="D48" s="47"/>
      <c r="E48" s="47">
        <v>4181</v>
      </c>
      <c r="F48" s="47">
        <v>4181</v>
      </c>
    </row>
    <row r="49" spans="1:6" ht="13.5" customHeight="1">
      <c r="A49" s="46" t="s">
        <v>926</v>
      </c>
      <c r="B49" s="14" t="s">
        <v>543</v>
      </c>
      <c r="C49" s="47"/>
      <c r="D49" s="47"/>
      <c r="E49" s="47">
        <v>1338</v>
      </c>
      <c r="F49" s="47">
        <v>1338</v>
      </c>
    </row>
    <row r="50" spans="1:6" ht="13.5" customHeight="1">
      <c r="A50" s="46" t="s">
        <v>927</v>
      </c>
      <c r="B50" s="14" t="s">
        <v>544</v>
      </c>
      <c r="C50" s="47"/>
      <c r="D50" s="47"/>
      <c r="E50" s="47">
        <v>3805</v>
      </c>
      <c r="F50" s="47">
        <v>3805</v>
      </c>
    </row>
    <row r="51" spans="1:6" ht="13.5" customHeight="1">
      <c r="A51" s="46" t="s">
        <v>928</v>
      </c>
      <c r="B51" s="14" t="s">
        <v>545</v>
      </c>
      <c r="C51" s="47"/>
      <c r="D51" s="47"/>
      <c r="E51" s="47">
        <v>919</v>
      </c>
      <c r="F51" s="47">
        <v>919</v>
      </c>
    </row>
    <row r="52" spans="1:6" ht="13.5" customHeight="1">
      <c r="A52" s="46" t="s">
        <v>929</v>
      </c>
      <c r="B52" s="14" t="s">
        <v>546</v>
      </c>
      <c r="C52" s="47"/>
      <c r="D52" s="47"/>
      <c r="E52" s="47">
        <v>1088</v>
      </c>
      <c r="F52" s="47">
        <v>1088</v>
      </c>
    </row>
    <row r="53" spans="3:6" ht="13.5" thickBot="1">
      <c r="C53" s="47"/>
      <c r="D53" s="47"/>
      <c r="E53" s="47"/>
      <c r="F53" s="47"/>
    </row>
    <row r="54" spans="1:6" s="22" customFormat="1" ht="18" customHeight="1" thickBot="1">
      <c r="A54" s="368" t="s">
        <v>547</v>
      </c>
      <c r="B54" s="369"/>
      <c r="C54" s="99">
        <f>SUM(C16:C52)</f>
        <v>2036</v>
      </c>
      <c r="D54" s="99">
        <f>SUM(D16:D52)</f>
        <v>52561</v>
      </c>
      <c r="E54" s="99">
        <f>SUM(E16:E52)</f>
        <v>121830</v>
      </c>
      <c r="F54" s="99">
        <f>SUM(F16:F52)</f>
        <v>106425</v>
      </c>
    </row>
  </sheetData>
  <mergeCells count="3">
    <mergeCell ref="B3:F3"/>
    <mergeCell ref="A12:B12"/>
    <mergeCell ref="A54:B54"/>
  </mergeCell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17"/>
  <sheetViews>
    <sheetView showGridLines="0" showZeros="0" zoomScaleSheetLayoutView="100" workbookViewId="0" topLeftCell="A1">
      <selection activeCell="B443" sqref="B443"/>
    </sheetView>
  </sheetViews>
  <sheetFormatPr defaultColWidth="9.00390625" defaultRowHeight="12.75"/>
  <cols>
    <col min="1" max="1" width="5.125" style="257" customWidth="1"/>
    <col min="2" max="2" width="61.25390625" style="258" customWidth="1"/>
    <col min="3" max="3" width="9.625" style="257" customWidth="1"/>
    <col min="4" max="4" width="9.625" style="47" customWidth="1"/>
    <col min="5" max="5" width="9.00390625" style="47" customWidth="1"/>
    <col min="6" max="6" width="9.25390625" style="47" customWidth="1"/>
    <col min="7" max="7" width="11.625" style="47" customWidth="1"/>
    <col min="8" max="8" width="9.00390625" style="47" customWidth="1"/>
    <col min="9" max="9" width="9.25390625" style="47" customWidth="1"/>
    <col min="10" max="10" width="11.25390625" style="47" customWidth="1"/>
    <col min="11" max="11" width="7.75390625" style="253" customWidth="1"/>
    <col min="12" max="12" width="10.75390625" style="47" customWidth="1"/>
    <col min="13" max="13" width="9.125" style="47" customWidth="1"/>
    <col min="14" max="14" width="10.625" style="47" customWidth="1"/>
    <col min="15" max="15" width="9.625" style="47" customWidth="1"/>
    <col min="16" max="16" width="8.125" style="254" customWidth="1"/>
    <col min="17" max="17" width="10.375" style="255" customWidth="1"/>
    <col min="18" max="16384" width="9.125" style="47" customWidth="1"/>
  </cols>
  <sheetData>
    <row r="1" spans="1:17" ht="12.75" customHeight="1">
      <c r="A1" s="47" t="s">
        <v>811</v>
      </c>
      <c r="Q1" s="255" t="s">
        <v>1194</v>
      </c>
    </row>
    <row r="2" ht="12.75">
      <c r="A2" s="47"/>
    </row>
    <row r="3" ht="12.75">
      <c r="A3" s="47"/>
    </row>
    <row r="4" ht="14.25" customHeight="1" thickBot="1">
      <c r="Q4" s="255" t="s">
        <v>609</v>
      </c>
    </row>
    <row r="5" spans="1:17" s="259" customFormat="1" ht="28.5" customHeight="1" thickBot="1">
      <c r="A5" s="346" t="s">
        <v>818</v>
      </c>
      <c r="B5" s="346" t="s">
        <v>620</v>
      </c>
      <c r="C5" s="346" t="s">
        <v>1195</v>
      </c>
      <c r="D5" s="346" t="s">
        <v>334</v>
      </c>
      <c r="E5" s="346" t="s">
        <v>335</v>
      </c>
      <c r="F5" s="350" t="s">
        <v>1196</v>
      </c>
      <c r="G5" s="351"/>
      <c r="H5" s="351"/>
      <c r="I5" s="351"/>
      <c r="J5" s="351"/>
      <c r="K5" s="352"/>
      <c r="L5" s="365" t="s">
        <v>1197</v>
      </c>
      <c r="M5" s="366"/>
      <c r="N5" s="367"/>
      <c r="O5" s="346" t="s">
        <v>1198</v>
      </c>
      <c r="P5" s="348" t="s">
        <v>336</v>
      </c>
      <c r="Q5" s="346" t="s">
        <v>337</v>
      </c>
    </row>
    <row r="6" spans="1:17" ht="91.5" customHeight="1" thickBot="1">
      <c r="A6" s="347"/>
      <c r="B6" s="347"/>
      <c r="C6" s="347"/>
      <c r="D6" s="347"/>
      <c r="E6" s="347"/>
      <c r="F6" s="261" t="s">
        <v>1199</v>
      </c>
      <c r="G6" s="262" t="s">
        <v>1200</v>
      </c>
      <c r="H6" s="262" t="s">
        <v>1201</v>
      </c>
      <c r="I6" s="262" t="s">
        <v>1202</v>
      </c>
      <c r="J6" s="263" t="s">
        <v>1203</v>
      </c>
      <c r="K6" s="264" t="s">
        <v>619</v>
      </c>
      <c r="L6" s="260" t="s">
        <v>1204</v>
      </c>
      <c r="M6" s="260" t="s">
        <v>1205</v>
      </c>
      <c r="N6" s="262" t="s">
        <v>1206</v>
      </c>
      <c r="O6" s="347"/>
      <c r="P6" s="349"/>
      <c r="Q6" s="347"/>
    </row>
    <row r="7" spans="1:17" s="274" customFormat="1" ht="16.5" customHeight="1">
      <c r="A7" s="265"/>
      <c r="B7" s="266"/>
      <c r="C7" s="265"/>
      <c r="D7" s="267"/>
      <c r="E7" s="267"/>
      <c r="F7" s="267"/>
      <c r="G7" s="267"/>
      <c r="H7" s="267"/>
      <c r="I7" s="267"/>
      <c r="J7" s="268"/>
      <c r="K7" s="269"/>
      <c r="L7" s="270"/>
      <c r="M7" s="271"/>
      <c r="N7" s="271"/>
      <c r="O7" s="271"/>
      <c r="P7" s="272"/>
      <c r="Q7" s="273"/>
    </row>
    <row r="8" spans="1:16" s="277" customFormat="1" ht="15.75">
      <c r="A8" s="275" t="s">
        <v>1207</v>
      </c>
      <c r="B8" s="276" t="s">
        <v>1208</v>
      </c>
      <c r="D8" s="62"/>
      <c r="E8" s="62"/>
      <c r="F8" s="62"/>
      <c r="G8" s="62"/>
      <c r="H8" s="62"/>
      <c r="I8" s="278"/>
      <c r="J8" s="62"/>
      <c r="K8" s="62"/>
      <c r="L8" s="62"/>
      <c r="M8" s="62"/>
      <c r="N8" s="62"/>
      <c r="O8" s="62"/>
      <c r="P8" s="279"/>
    </row>
    <row r="9" spans="2:16" s="277" customFormat="1" ht="6" customHeight="1">
      <c r="B9" s="62"/>
      <c r="D9" s="62"/>
      <c r="E9" s="62"/>
      <c r="F9" s="62"/>
      <c r="G9" s="62"/>
      <c r="H9" s="62"/>
      <c r="I9" s="278"/>
      <c r="J9" s="62"/>
      <c r="K9" s="62"/>
      <c r="L9" s="62"/>
      <c r="M9" s="62"/>
      <c r="N9" s="62"/>
      <c r="O9" s="62"/>
      <c r="P9" s="279"/>
    </row>
    <row r="10" spans="1:17" s="277" customFormat="1" ht="12" customHeight="1">
      <c r="A10" s="309" t="s">
        <v>610</v>
      </c>
      <c r="B10" s="310" t="s">
        <v>954</v>
      </c>
      <c r="C10" s="309" t="s">
        <v>94</v>
      </c>
      <c r="D10" s="310">
        <v>216564</v>
      </c>
      <c r="E10" s="310">
        <v>81280</v>
      </c>
      <c r="F10" s="310">
        <v>60685</v>
      </c>
      <c r="G10" s="310"/>
      <c r="H10" s="310">
        <v>3795</v>
      </c>
      <c r="I10" s="311">
        <f aca="true" t="shared" si="0" ref="I10:I16">SUM(D10:H10)</f>
        <v>362324</v>
      </c>
      <c r="J10" s="310">
        <v>1000</v>
      </c>
      <c r="K10" s="310"/>
      <c r="L10" s="310"/>
      <c r="M10" s="310"/>
      <c r="N10" s="310"/>
      <c r="O10" s="311">
        <f>SUM(I10:N10)</f>
        <v>363324</v>
      </c>
      <c r="P10" s="312">
        <v>363324</v>
      </c>
      <c r="Q10" s="309"/>
    </row>
    <row r="11" spans="1:17" s="277" customFormat="1" ht="12" customHeight="1">
      <c r="A11" s="309" t="s">
        <v>611</v>
      </c>
      <c r="B11" s="310" t="s">
        <v>1210</v>
      </c>
      <c r="C11" s="309" t="s">
        <v>338</v>
      </c>
      <c r="D11" s="310">
        <v>600</v>
      </c>
      <c r="E11" s="310">
        <v>66</v>
      </c>
      <c r="F11" s="310">
        <v>94</v>
      </c>
      <c r="G11" s="310"/>
      <c r="H11" s="310"/>
      <c r="I11" s="311">
        <f t="shared" si="0"/>
        <v>760</v>
      </c>
      <c r="J11" s="310"/>
      <c r="K11" s="310"/>
      <c r="L11" s="310"/>
      <c r="M11" s="310"/>
      <c r="N11" s="310"/>
      <c r="O11" s="311">
        <f aca="true" t="shared" si="1" ref="O11:O16">SUM(I11:N11)</f>
        <v>760</v>
      </c>
      <c r="P11" s="312"/>
      <c r="Q11" s="309"/>
    </row>
    <row r="12" spans="1:17" s="277" customFormat="1" ht="12" customHeight="1">
      <c r="A12" s="309" t="s">
        <v>612</v>
      </c>
      <c r="B12" s="310" t="s">
        <v>1211</v>
      </c>
      <c r="C12" s="309" t="s">
        <v>339</v>
      </c>
      <c r="D12" s="310"/>
      <c r="E12" s="310"/>
      <c r="F12" s="310">
        <v>5400</v>
      </c>
      <c r="G12" s="310"/>
      <c r="H12" s="310"/>
      <c r="I12" s="311">
        <f t="shared" si="0"/>
        <v>5400</v>
      </c>
      <c r="J12" s="310"/>
      <c r="K12" s="310"/>
      <c r="L12" s="310"/>
      <c r="M12" s="310"/>
      <c r="N12" s="310"/>
      <c r="O12" s="311">
        <f t="shared" si="1"/>
        <v>5400</v>
      </c>
      <c r="P12" s="312">
        <v>5400</v>
      </c>
      <c r="Q12" s="309"/>
    </row>
    <row r="13" spans="1:17" s="277" customFormat="1" ht="12" customHeight="1">
      <c r="A13" s="309" t="s">
        <v>613</v>
      </c>
      <c r="B13" s="310" t="s">
        <v>593</v>
      </c>
      <c r="C13" s="309" t="s">
        <v>66</v>
      </c>
      <c r="D13" s="310"/>
      <c r="E13" s="310"/>
      <c r="F13" s="310">
        <v>560</v>
      </c>
      <c r="G13" s="310"/>
      <c r="H13" s="310"/>
      <c r="I13" s="311">
        <f t="shared" si="0"/>
        <v>560</v>
      </c>
      <c r="J13" s="310"/>
      <c r="K13" s="310"/>
      <c r="L13" s="310"/>
      <c r="M13" s="310"/>
      <c r="N13" s="310"/>
      <c r="O13" s="311">
        <f t="shared" si="1"/>
        <v>560</v>
      </c>
      <c r="P13" s="312"/>
      <c r="Q13" s="309"/>
    </row>
    <row r="14" spans="1:17" s="277" customFormat="1" ht="12" customHeight="1">
      <c r="A14" s="309" t="s">
        <v>614</v>
      </c>
      <c r="B14" s="310" t="s">
        <v>1213</v>
      </c>
      <c r="C14" s="309" t="s">
        <v>340</v>
      </c>
      <c r="D14" s="310"/>
      <c r="E14" s="310"/>
      <c r="F14" s="310">
        <v>43</v>
      </c>
      <c r="G14" s="310"/>
      <c r="H14" s="310"/>
      <c r="I14" s="311">
        <f t="shared" si="0"/>
        <v>43</v>
      </c>
      <c r="J14" s="310"/>
      <c r="K14" s="310"/>
      <c r="L14" s="310"/>
      <c r="M14" s="310"/>
      <c r="N14" s="310"/>
      <c r="O14" s="311">
        <f t="shared" si="1"/>
        <v>43</v>
      </c>
      <c r="P14" s="312"/>
      <c r="Q14" s="309"/>
    </row>
    <row r="15" spans="1:17" s="277" customFormat="1" ht="26.25" customHeight="1">
      <c r="A15" s="309" t="s">
        <v>615</v>
      </c>
      <c r="B15" s="313" t="s">
        <v>341</v>
      </c>
      <c r="C15" s="309" t="s">
        <v>1215</v>
      </c>
      <c r="D15" s="309"/>
      <c r="E15" s="310"/>
      <c r="F15" s="310"/>
      <c r="G15" s="310"/>
      <c r="H15" s="310">
        <v>3613</v>
      </c>
      <c r="I15" s="311">
        <f t="shared" si="0"/>
        <v>3613</v>
      </c>
      <c r="J15" s="310"/>
      <c r="K15" s="310"/>
      <c r="L15" s="310"/>
      <c r="M15" s="310"/>
      <c r="N15" s="310"/>
      <c r="O15" s="311">
        <f t="shared" si="1"/>
        <v>3613</v>
      </c>
      <c r="P15" s="312"/>
      <c r="Q15" s="309"/>
    </row>
    <row r="16" spans="1:17" s="277" customFormat="1" ht="17.25" customHeight="1">
      <c r="A16" s="309" t="s">
        <v>616</v>
      </c>
      <c r="B16" s="313" t="s">
        <v>1216</v>
      </c>
      <c r="C16" s="309" t="s">
        <v>1217</v>
      </c>
      <c r="D16" s="310"/>
      <c r="E16" s="310"/>
      <c r="F16" s="310"/>
      <c r="G16" s="310"/>
      <c r="H16" s="310">
        <v>1376</v>
      </c>
      <c r="I16" s="311">
        <f t="shared" si="0"/>
        <v>1376</v>
      </c>
      <c r="J16" s="310"/>
      <c r="K16" s="310"/>
      <c r="L16" s="310"/>
      <c r="M16" s="310"/>
      <c r="N16" s="310"/>
      <c r="O16" s="311">
        <f t="shared" si="1"/>
        <v>1376</v>
      </c>
      <c r="P16" s="312">
        <v>1376</v>
      </c>
      <c r="Q16" s="309"/>
    </row>
    <row r="17" spans="1:17" s="277" customFormat="1" ht="24" customHeight="1">
      <c r="A17" s="309"/>
      <c r="B17" s="313"/>
      <c r="C17" s="309"/>
      <c r="D17" s="310"/>
      <c r="E17" s="310"/>
      <c r="F17" s="310"/>
      <c r="G17" s="310"/>
      <c r="H17" s="310"/>
      <c r="I17" s="311"/>
      <c r="J17" s="310"/>
      <c r="K17" s="310"/>
      <c r="L17" s="310"/>
      <c r="M17" s="310"/>
      <c r="N17" s="310"/>
      <c r="O17" s="311"/>
      <c r="P17" s="312"/>
      <c r="Q17" s="309"/>
    </row>
    <row r="18" spans="1:17" s="277" customFormat="1" ht="24" customHeight="1">
      <c r="A18" s="309"/>
      <c r="B18" s="313"/>
      <c r="C18" s="309"/>
      <c r="D18" s="310"/>
      <c r="E18" s="310"/>
      <c r="F18" s="310"/>
      <c r="G18" s="310"/>
      <c r="H18" s="310"/>
      <c r="I18" s="311"/>
      <c r="J18" s="310"/>
      <c r="K18" s="310"/>
      <c r="L18" s="310"/>
      <c r="M18" s="310"/>
      <c r="N18" s="310"/>
      <c r="O18" s="311"/>
      <c r="P18" s="312"/>
      <c r="Q18" s="309"/>
    </row>
    <row r="19" spans="1:17" s="277" customFormat="1" ht="24" customHeight="1">
      <c r="A19" s="309"/>
      <c r="B19" s="313"/>
      <c r="C19" s="309"/>
      <c r="D19" s="310"/>
      <c r="E19" s="310"/>
      <c r="F19" s="310"/>
      <c r="G19" s="310"/>
      <c r="H19" s="310"/>
      <c r="I19" s="311"/>
      <c r="J19" s="310"/>
      <c r="K19" s="310"/>
      <c r="L19" s="310"/>
      <c r="M19" s="310"/>
      <c r="N19" s="310"/>
      <c r="O19" s="311"/>
      <c r="P19" s="312"/>
      <c r="Q19" s="309"/>
    </row>
    <row r="20" spans="1:17" s="277" customFormat="1" ht="24" customHeight="1">
      <c r="A20" s="309"/>
      <c r="B20" s="313"/>
      <c r="C20" s="309"/>
      <c r="D20" s="310"/>
      <c r="E20" s="310"/>
      <c r="F20" s="310"/>
      <c r="G20" s="310"/>
      <c r="H20" s="310"/>
      <c r="I20" s="311"/>
      <c r="J20" s="310"/>
      <c r="K20" s="310"/>
      <c r="L20" s="310"/>
      <c r="M20" s="310"/>
      <c r="N20" s="310"/>
      <c r="O20" s="311"/>
      <c r="P20" s="312"/>
      <c r="Q20" s="309"/>
    </row>
    <row r="21" spans="1:17" s="277" customFormat="1" ht="24" customHeight="1">
      <c r="A21" s="309"/>
      <c r="B21" s="313"/>
      <c r="C21" s="309"/>
      <c r="D21" s="310"/>
      <c r="E21" s="310"/>
      <c r="F21" s="310"/>
      <c r="G21" s="310"/>
      <c r="H21" s="310"/>
      <c r="I21" s="311"/>
      <c r="J21" s="310"/>
      <c r="K21" s="310"/>
      <c r="L21" s="310"/>
      <c r="M21" s="310"/>
      <c r="N21" s="310"/>
      <c r="O21" s="311"/>
      <c r="P21" s="312"/>
      <c r="Q21" s="309"/>
    </row>
    <row r="22" spans="1:17" s="277" customFormat="1" ht="24" customHeight="1">
      <c r="A22" s="309"/>
      <c r="B22" s="313"/>
      <c r="C22" s="309"/>
      <c r="D22" s="310"/>
      <c r="E22" s="310"/>
      <c r="F22" s="310"/>
      <c r="G22" s="310"/>
      <c r="H22" s="310"/>
      <c r="I22" s="311"/>
      <c r="J22" s="310"/>
      <c r="K22" s="310"/>
      <c r="L22" s="310"/>
      <c r="M22" s="310"/>
      <c r="N22" s="310"/>
      <c r="O22" s="311"/>
      <c r="P22" s="312"/>
      <c r="Q22" s="309"/>
    </row>
    <row r="23" spans="1:17" s="277" customFormat="1" ht="24" customHeight="1">
      <c r="A23" s="309"/>
      <c r="B23" s="313"/>
      <c r="C23" s="309"/>
      <c r="D23" s="310"/>
      <c r="E23" s="310"/>
      <c r="F23" s="310"/>
      <c r="G23" s="310"/>
      <c r="H23" s="310"/>
      <c r="I23" s="311"/>
      <c r="J23" s="310"/>
      <c r="K23" s="310"/>
      <c r="L23" s="310"/>
      <c r="M23" s="310"/>
      <c r="N23" s="310"/>
      <c r="O23" s="311"/>
      <c r="P23" s="312"/>
      <c r="Q23" s="309"/>
    </row>
    <row r="24" spans="1:17" s="277" customFormat="1" ht="24" customHeight="1">
      <c r="A24" s="309"/>
      <c r="B24" s="313"/>
      <c r="C24" s="309"/>
      <c r="D24" s="310"/>
      <c r="E24" s="310"/>
      <c r="F24" s="310"/>
      <c r="G24" s="310"/>
      <c r="H24" s="310"/>
      <c r="I24" s="311"/>
      <c r="J24" s="310"/>
      <c r="K24" s="310"/>
      <c r="L24" s="310"/>
      <c r="M24" s="310"/>
      <c r="N24" s="310"/>
      <c r="O24" s="311"/>
      <c r="P24" s="312"/>
      <c r="Q24" s="309"/>
    </row>
    <row r="25" spans="1:17" s="277" customFormat="1" ht="24" customHeight="1">
      <c r="A25" s="309"/>
      <c r="B25" s="313"/>
      <c r="C25" s="309"/>
      <c r="D25" s="310"/>
      <c r="E25" s="310"/>
      <c r="F25" s="310"/>
      <c r="G25" s="310"/>
      <c r="H25" s="310"/>
      <c r="I25" s="311"/>
      <c r="J25" s="310"/>
      <c r="K25" s="310"/>
      <c r="L25" s="310"/>
      <c r="M25" s="310"/>
      <c r="N25" s="310"/>
      <c r="O25" s="311"/>
      <c r="P25" s="312"/>
      <c r="Q25" s="309"/>
    </row>
    <row r="26" spans="1:17" s="277" customFormat="1" ht="24" customHeight="1">
      <c r="A26" s="309"/>
      <c r="B26" s="313"/>
      <c r="C26" s="309"/>
      <c r="D26" s="310"/>
      <c r="E26" s="310"/>
      <c r="F26" s="310"/>
      <c r="G26" s="310"/>
      <c r="H26" s="310"/>
      <c r="I26" s="311"/>
      <c r="J26" s="310"/>
      <c r="K26" s="310"/>
      <c r="L26" s="310"/>
      <c r="M26" s="310"/>
      <c r="N26" s="310"/>
      <c r="O26" s="311"/>
      <c r="P26" s="312"/>
      <c r="Q26" s="309"/>
    </row>
    <row r="27" spans="1:17" s="277" customFormat="1" ht="24" customHeight="1">
      <c r="A27" s="309"/>
      <c r="B27" s="313"/>
      <c r="C27" s="309"/>
      <c r="D27" s="310"/>
      <c r="E27" s="310"/>
      <c r="F27" s="310"/>
      <c r="G27" s="310"/>
      <c r="H27" s="310"/>
      <c r="I27" s="311"/>
      <c r="J27" s="310"/>
      <c r="K27" s="310"/>
      <c r="L27" s="310"/>
      <c r="M27" s="310"/>
      <c r="N27" s="310"/>
      <c r="O27" s="311"/>
      <c r="P27" s="312"/>
      <c r="Q27" s="309"/>
    </row>
    <row r="28" spans="1:17" s="277" customFormat="1" ht="24" customHeight="1">
      <c r="A28" s="309"/>
      <c r="B28" s="313"/>
      <c r="C28" s="309"/>
      <c r="D28" s="310"/>
      <c r="E28" s="310"/>
      <c r="F28" s="310"/>
      <c r="G28" s="310"/>
      <c r="H28" s="310"/>
      <c r="I28" s="311"/>
      <c r="J28" s="310"/>
      <c r="K28" s="310"/>
      <c r="L28" s="310"/>
      <c r="M28" s="310"/>
      <c r="N28" s="310"/>
      <c r="O28" s="311"/>
      <c r="P28" s="312"/>
      <c r="Q28" s="309"/>
    </row>
    <row r="29" spans="1:17" s="277" customFormat="1" ht="24" customHeight="1">
      <c r="A29" s="309"/>
      <c r="B29" s="313"/>
      <c r="C29" s="309"/>
      <c r="D29" s="310"/>
      <c r="E29" s="310"/>
      <c r="F29" s="310"/>
      <c r="G29" s="310"/>
      <c r="H29" s="310"/>
      <c r="I29" s="311"/>
      <c r="J29" s="310"/>
      <c r="K29" s="310"/>
      <c r="L29" s="310"/>
      <c r="M29" s="310"/>
      <c r="N29" s="310"/>
      <c r="O29" s="311"/>
      <c r="P29" s="312"/>
      <c r="Q29" s="309"/>
    </row>
    <row r="30" spans="2:16" s="257" customFormat="1" ht="7.5" customHeight="1" thickBot="1">
      <c r="B30" s="47"/>
      <c r="D30" s="47"/>
      <c r="E30" s="47"/>
      <c r="F30" s="47"/>
      <c r="G30" s="47"/>
      <c r="H30" s="47"/>
      <c r="I30" s="282"/>
      <c r="J30" s="47"/>
      <c r="K30" s="47"/>
      <c r="L30" s="47"/>
      <c r="M30" s="47"/>
      <c r="N30" s="47"/>
      <c r="O30" s="283"/>
      <c r="P30" s="253"/>
    </row>
    <row r="31" spans="2:17" s="284" customFormat="1" ht="18" customHeight="1" thickBot="1">
      <c r="B31" s="285" t="s">
        <v>0</v>
      </c>
      <c r="C31" s="286"/>
      <c r="D31" s="99">
        <f>SUM(D8:D15)</f>
        <v>217164</v>
      </c>
      <c r="E31" s="99">
        <f>SUM(E8:E15)</f>
        <v>81346</v>
      </c>
      <c r="F31" s="99">
        <f>SUM(F10:F15)</f>
        <v>66782</v>
      </c>
      <c r="G31" s="99">
        <f>SUM(G10:G15)</f>
        <v>0</v>
      </c>
      <c r="H31" s="99">
        <f>SUM(H10:H16)</f>
        <v>8784</v>
      </c>
      <c r="I31" s="287">
        <f>SUM(I10:I16)</f>
        <v>374076</v>
      </c>
      <c r="J31" s="287">
        <f aca="true" t="shared" si="2" ref="J31:P31">SUM(J10:J16)</f>
        <v>1000</v>
      </c>
      <c r="K31" s="287">
        <f t="shared" si="2"/>
        <v>0</v>
      </c>
      <c r="L31" s="287">
        <f t="shared" si="2"/>
        <v>0</v>
      </c>
      <c r="M31" s="287">
        <f t="shared" si="2"/>
        <v>0</v>
      </c>
      <c r="N31" s="287">
        <f t="shared" si="2"/>
        <v>0</v>
      </c>
      <c r="O31" s="287">
        <f t="shared" si="2"/>
        <v>375076</v>
      </c>
      <c r="P31" s="287">
        <f t="shared" si="2"/>
        <v>370100</v>
      </c>
      <c r="Q31" s="287">
        <v>271089</v>
      </c>
    </row>
    <row r="32" spans="2:17" s="257" customFormat="1" ht="12.75">
      <c r="B32" s="47"/>
      <c r="D32" s="47"/>
      <c r="E32" s="47"/>
      <c r="F32" s="47"/>
      <c r="G32" s="47"/>
      <c r="H32" s="47"/>
      <c r="I32" s="282"/>
      <c r="J32" s="47"/>
      <c r="K32" s="47"/>
      <c r="L32" s="47"/>
      <c r="M32" s="47"/>
      <c r="N32" s="47"/>
      <c r="O32" s="283"/>
      <c r="P32" s="253"/>
      <c r="Q32" s="255"/>
    </row>
    <row r="33" spans="1:17" s="257" customFormat="1" ht="15.75">
      <c r="A33" s="288" t="s">
        <v>1</v>
      </c>
      <c r="B33" s="289" t="s">
        <v>2</v>
      </c>
      <c r="D33" s="47"/>
      <c r="E33" s="47"/>
      <c r="F33" s="47"/>
      <c r="G33" s="47"/>
      <c r="H33" s="47"/>
      <c r="I33" s="282"/>
      <c r="J33" s="47"/>
      <c r="K33" s="47"/>
      <c r="L33" s="47"/>
      <c r="M33" s="47"/>
      <c r="N33" s="47"/>
      <c r="O33" s="283"/>
      <c r="P33" s="253"/>
      <c r="Q33" s="255"/>
    </row>
    <row r="34" spans="4:17" s="257" customFormat="1" ht="5.25" customHeight="1">
      <c r="D34" s="47"/>
      <c r="E34" s="47"/>
      <c r="F34" s="47"/>
      <c r="G34" s="47"/>
      <c r="H34" s="47"/>
      <c r="I34" s="282"/>
      <c r="J34" s="47"/>
      <c r="K34" s="47"/>
      <c r="L34" s="47"/>
      <c r="M34" s="47"/>
      <c r="N34" s="47"/>
      <c r="O34" s="283"/>
      <c r="P34" s="253"/>
      <c r="Q34" s="255"/>
    </row>
    <row r="35" spans="1:17" s="277" customFormat="1" ht="12" customHeight="1">
      <c r="A35" s="309" t="s">
        <v>610</v>
      </c>
      <c r="B35" s="310" t="s">
        <v>998</v>
      </c>
      <c r="C35" s="309" t="s">
        <v>1209</v>
      </c>
      <c r="D35" s="310">
        <v>164090</v>
      </c>
      <c r="E35" s="310">
        <v>55887</v>
      </c>
      <c r="F35" s="310">
        <v>90308</v>
      </c>
      <c r="G35" s="310">
        <v>450</v>
      </c>
      <c r="H35" s="310"/>
      <c r="I35" s="311">
        <f>SUM(D35:H35)</f>
        <v>310735</v>
      </c>
      <c r="J35" s="310"/>
      <c r="K35" s="310"/>
      <c r="L35" s="310"/>
      <c r="M35" s="310"/>
      <c r="N35" s="310"/>
      <c r="O35" s="311">
        <f>SUM(I35:N35)</f>
        <v>310735</v>
      </c>
      <c r="P35" s="312">
        <v>310735</v>
      </c>
      <c r="Q35" s="309"/>
    </row>
    <row r="36" spans="1:17" s="277" customFormat="1" ht="12" customHeight="1">
      <c r="A36" s="309" t="s">
        <v>611</v>
      </c>
      <c r="B36" s="310" t="s">
        <v>999</v>
      </c>
      <c r="C36" s="309" t="s">
        <v>3</v>
      </c>
      <c r="D36" s="310">
        <v>46864</v>
      </c>
      <c r="E36" s="310">
        <v>16051</v>
      </c>
      <c r="F36" s="310">
        <v>22392</v>
      </c>
      <c r="G36" s="310"/>
      <c r="H36" s="310"/>
      <c r="I36" s="311">
        <f aca="true" t="shared" si="3" ref="I36:I43">SUM(D36:H36)</f>
        <v>85307</v>
      </c>
      <c r="J36" s="310">
        <v>2100</v>
      </c>
      <c r="K36" s="310"/>
      <c r="L36" s="310"/>
      <c r="M36" s="310"/>
      <c r="N36" s="310"/>
      <c r="O36" s="311">
        <f aca="true" t="shared" si="4" ref="O36:O43">SUM(I36:N36)</f>
        <v>87407</v>
      </c>
      <c r="P36" s="312"/>
      <c r="Q36" s="309"/>
    </row>
    <row r="37" spans="1:17" s="277" customFormat="1" ht="12" customHeight="1">
      <c r="A37" s="309" t="s">
        <v>612</v>
      </c>
      <c r="B37" s="310" t="s">
        <v>5</v>
      </c>
      <c r="C37" s="309" t="s">
        <v>342</v>
      </c>
      <c r="D37" s="310">
        <v>21701</v>
      </c>
      <c r="E37" s="310">
        <v>9120</v>
      </c>
      <c r="F37" s="310">
        <v>4750</v>
      </c>
      <c r="G37" s="310"/>
      <c r="H37" s="310">
        <v>78320</v>
      </c>
      <c r="I37" s="311">
        <f>SUM(D37:H37)</f>
        <v>113891</v>
      </c>
      <c r="J37" s="310"/>
      <c r="K37" s="310"/>
      <c r="L37" s="310"/>
      <c r="M37" s="310"/>
      <c r="N37" s="310"/>
      <c r="O37" s="311">
        <f t="shared" si="4"/>
        <v>113891</v>
      </c>
      <c r="P37" s="312">
        <v>112291</v>
      </c>
      <c r="Q37" s="309"/>
    </row>
    <row r="38" spans="1:17" s="277" customFormat="1" ht="12" customHeight="1">
      <c r="A38" s="309" t="s">
        <v>613</v>
      </c>
      <c r="B38" s="310" t="s">
        <v>1210</v>
      </c>
      <c r="C38" s="309" t="s">
        <v>338</v>
      </c>
      <c r="D38" s="310">
        <v>150</v>
      </c>
      <c r="E38" s="310">
        <v>17</v>
      </c>
      <c r="F38" s="310"/>
      <c r="G38" s="310"/>
      <c r="H38" s="310"/>
      <c r="I38" s="311">
        <f t="shared" si="3"/>
        <v>167</v>
      </c>
      <c r="J38" s="310"/>
      <c r="K38" s="310"/>
      <c r="L38" s="310"/>
      <c r="M38" s="310"/>
      <c r="N38" s="310"/>
      <c r="O38" s="311">
        <f t="shared" si="4"/>
        <v>167</v>
      </c>
      <c r="P38" s="312"/>
      <c r="Q38" s="309"/>
    </row>
    <row r="39" spans="1:17" s="290" customFormat="1" ht="12" customHeight="1">
      <c r="A39" s="309" t="s">
        <v>614</v>
      </c>
      <c r="B39" s="310" t="s">
        <v>343</v>
      </c>
      <c r="C39" s="309" t="s">
        <v>229</v>
      </c>
      <c r="D39" s="310"/>
      <c r="E39" s="310"/>
      <c r="F39" s="310"/>
      <c r="G39" s="310"/>
      <c r="H39" s="310"/>
      <c r="I39" s="311"/>
      <c r="J39" s="310">
        <v>17000</v>
      </c>
      <c r="K39" s="310"/>
      <c r="L39" s="310"/>
      <c r="M39" s="310"/>
      <c r="N39" s="310"/>
      <c r="O39" s="311">
        <f t="shared" si="4"/>
        <v>17000</v>
      </c>
      <c r="P39" s="312"/>
      <c r="Q39" s="309"/>
    </row>
    <row r="40" spans="1:17" s="277" customFormat="1" ht="12" customHeight="1">
      <c r="A40" s="309" t="s">
        <v>615</v>
      </c>
      <c r="B40" s="313" t="s">
        <v>6</v>
      </c>
      <c r="C40" s="309" t="s">
        <v>7</v>
      </c>
      <c r="D40" s="309"/>
      <c r="E40" s="310"/>
      <c r="F40" s="310"/>
      <c r="G40" s="310"/>
      <c r="H40" s="310">
        <v>3000</v>
      </c>
      <c r="I40" s="311">
        <f>SUM(D40:H40)</f>
        <v>3000</v>
      </c>
      <c r="J40" s="310"/>
      <c r="K40" s="310"/>
      <c r="L40" s="310"/>
      <c r="M40" s="310"/>
      <c r="N40" s="310"/>
      <c r="O40" s="311">
        <f t="shared" si="4"/>
        <v>3000</v>
      </c>
      <c r="P40" s="312">
        <v>3000</v>
      </c>
      <c r="Q40" s="309"/>
    </row>
    <row r="41" spans="1:17" s="277" customFormat="1" ht="12" customHeight="1">
      <c r="A41" s="309" t="s">
        <v>616</v>
      </c>
      <c r="B41" s="313" t="s">
        <v>8</v>
      </c>
      <c r="C41" s="309" t="s">
        <v>9</v>
      </c>
      <c r="D41" s="310"/>
      <c r="E41" s="310"/>
      <c r="F41" s="310"/>
      <c r="G41" s="310"/>
      <c r="H41" s="310">
        <v>4300</v>
      </c>
      <c r="I41" s="311">
        <f t="shared" si="3"/>
        <v>4300</v>
      </c>
      <c r="J41" s="310"/>
      <c r="K41" s="310"/>
      <c r="L41" s="310"/>
      <c r="M41" s="310"/>
      <c r="N41" s="310"/>
      <c r="O41" s="311">
        <f t="shared" si="4"/>
        <v>4300</v>
      </c>
      <c r="P41" s="312">
        <v>4300</v>
      </c>
      <c r="Q41" s="309"/>
    </row>
    <row r="42" spans="1:17" s="277" customFormat="1" ht="12" customHeight="1">
      <c r="A42" s="309" t="s">
        <v>617</v>
      </c>
      <c r="B42" s="313" t="s">
        <v>10</v>
      </c>
      <c r="C42" s="309" t="s">
        <v>860</v>
      </c>
      <c r="D42" s="310"/>
      <c r="E42" s="310"/>
      <c r="F42" s="310"/>
      <c r="G42" s="310"/>
      <c r="H42" s="310"/>
      <c r="I42" s="311">
        <f t="shared" si="3"/>
        <v>0</v>
      </c>
      <c r="J42" s="310"/>
      <c r="K42" s="310"/>
      <c r="L42" s="310">
        <v>20000</v>
      </c>
      <c r="M42" s="310"/>
      <c r="N42" s="310"/>
      <c r="O42" s="311">
        <f t="shared" si="4"/>
        <v>20000</v>
      </c>
      <c r="P42" s="312"/>
      <c r="Q42" s="309"/>
    </row>
    <row r="43" spans="1:17" s="277" customFormat="1" ht="12" customHeight="1">
      <c r="A43" s="309" t="s">
        <v>624</v>
      </c>
      <c r="B43" s="313" t="s">
        <v>13</v>
      </c>
      <c r="C43" s="309" t="s">
        <v>14</v>
      </c>
      <c r="D43" s="310"/>
      <c r="E43" s="310"/>
      <c r="F43" s="310"/>
      <c r="G43" s="310"/>
      <c r="H43" s="310"/>
      <c r="I43" s="311">
        <f t="shared" si="3"/>
        <v>0</v>
      </c>
      <c r="J43" s="310"/>
      <c r="K43" s="310"/>
      <c r="L43" s="310">
        <v>10000</v>
      </c>
      <c r="M43" s="310"/>
      <c r="N43" s="310"/>
      <c r="O43" s="311">
        <f t="shared" si="4"/>
        <v>10000</v>
      </c>
      <c r="P43" s="312"/>
      <c r="Q43" s="309"/>
    </row>
    <row r="44" spans="1:17" s="277" customFormat="1" ht="12" customHeight="1">
      <c r="A44" s="309" t="s">
        <v>625</v>
      </c>
      <c r="B44" s="313" t="s">
        <v>15</v>
      </c>
      <c r="C44" s="309" t="s">
        <v>16</v>
      </c>
      <c r="D44" s="310"/>
      <c r="E44" s="310"/>
      <c r="F44" s="310"/>
      <c r="G44" s="310"/>
      <c r="H44" s="310"/>
      <c r="I44" s="311">
        <f>SUM(D44:H44)</f>
        <v>0</v>
      </c>
      <c r="J44" s="310"/>
      <c r="K44" s="310"/>
      <c r="L44" s="310">
        <v>5200</v>
      </c>
      <c r="M44" s="310"/>
      <c r="N44" s="310"/>
      <c r="O44" s="311">
        <f>SUM(I44:N44)</f>
        <v>5200</v>
      </c>
      <c r="P44" s="312"/>
      <c r="Q44" s="309"/>
    </row>
    <row r="45" spans="1:17" s="277" customFormat="1" ht="21" customHeight="1">
      <c r="A45" s="309"/>
      <c r="B45" s="313"/>
      <c r="C45" s="309"/>
      <c r="D45" s="310"/>
      <c r="E45" s="310"/>
      <c r="F45" s="310"/>
      <c r="G45" s="310"/>
      <c r="H45" s="310"/>
      <c r="I45" s="311"/>
      <c r="J45" s="310"/>
      <c r="K45" s="310"/>
      <c r="L45" s="310"/>
      <c r="M45" s="310"/>
      <c r="N45" s="310"/>
      <c r="O45" s="311"/>
      <c r="P45" s="312"/>
      <c r="Q45" s="309"/>
    </row>
    <row r="46" spans="1:17" s="277" customFormat="1" ht="21" customHeight="1">
      <c r="A46" s="309"/>
      <c r="B46" s="313"/>
      <c r="C46" s="309"/>
      <c r="D46" s="310"/>
      <c r="E46" s="310"/>
      <c r="F46" s="310"/>
      <c r="G46" s="310"/>
      <c r="H46" s="310"/>
      <c r="I46" s="311"/>
      <c r="J46" s="310"/>
      <c r="K46" s="310"/>
      <c r="L46" s="310"/>
      <c r="M46" s="310"/>
      <c r="N46" s="310"/>
      <c r="O46" s="311"/>
      <c r="P46" s="312"/>
      <c r="Q46" s="309"/>
    </row>
    <row r="47" spans="1:17" s="277" customFormat="1" ht="21" customHeight="1">
      <c r="A47" s="309"/>
      <c r="B47" s="313"/>
      <c r="C47" s="309"/>
      <c r="D47" s="310"/>
      <c r="E47" s="310"/>
      <c r="F47" s="310"/>
      <c r="G47" s="310"/>
      <c r="H47" s="310"/>
      <c r="I47" s="311"/>
      <c r="J47" s="310"/>
      <c r="K47" s="310"/>
      <c r="L47" s="310"/>
      <c r="M47" s="310"/>
      <c r="N47" s="310"/>
      <c r="O47" s="311"/>
      <c r="P47" s="312"/>
      <c r="Q47" s="309"/>
    </row>
    <row r="48" spans="1:17" s="277" customFormat="1" ht="21" customHeight="1">
      <c r="A48" s="309"/>
      <c r="B48" s="313"/>
      <c r="C48" s="309"/>
      <c r="D48" s="310"/>
      <c r="E48" s="310"/>
      <c r="F48" s="310"/>
      <c r="G48" s="310"/>
      <c r="H48" s="310"/>
      <c r="I48" s="311"/>
      <c r="J48" s="310"/>
      <c r="K48" s="310"/>
      <c r="L48" s="310"/>
      <c r="M48" s="310"/>
      <c r="N48" s="310"/>
      <c r="O48" s="311"/>
      <c r="P48" s="312"/>
      <c r="Q48" s="309"/>
    </row>
    <row r="49" spans="1:17" s="277" customFormat="1" ht="21" customHeight="1">
      <c r="A49" s="309"/>
      <c r="B49" s="313"/>
      <c r="C49" s="309"/>
      <c r="D49" s="310"/>
      <c r="E49" s="310"/>
      <c r="F49" s="310"/>
      <c r="G49" s="310"/>
      <c r="H49" s="310"/>
      <c r="I49" s="311"/>
      <c r="J49" s="310"/>
      <c r="K49" s="310"/>
      <c r="L49" s="310"/>
      <c r="M49" s="310"/>
      <c r="N49" s="310"/>
      <c r="O49" s="311"/>
      <c r="P49" s="312"/>
      <c r="Q49" s="309"/>
    </row>
    <row r="50" spans="1:17" s="277" customFormat="1" ht="21" customHeight="1">
      <c r="A50" s="309"/>
      <c r="B50" s="313"/>
      <c r="C50" s="309"/>
      <c r="D50" s="310"/>
      <c r="E50" s="310"/>
      <c r="F50" s="310"/>
      <c r="G50" s="310"/>
      <c r="H50" s="310"/>
      <c r="I50" s="311"/>
      <c r="J50" s="310"/>
      <c r="K50" s="310"/>
      <c r="L50" s="310"/>
      <c r="M50" s="310"/>
      <c r="N50" s="310"/>
      <c r="O50" s="311"/>
      <c r="P50" s="312"/>
      <c r="Q50" s="309"/>
    </row>
    <row r="51" spans="1:17" s="277" customFormat="1" ht="21" customHeight="1">
      <c r="A51" s="309"/>
      <c r="B51" s="313"/>
      <c r="C51" s="309"/>
      <c r="D51" s="310"/>
      <c r="E51" s="310"/>
      <c r="F51" s="310"/>
      <c r="G51" s="310"/>
      <c r="H51" s="310"/>
      <c r="I51" s="311"/>
      <c r="J51" s="310"/>
      <c r="K51" s="310"/>
      <c r="L51" s="310"/>
      <c r="M51" s="310"/>
      <c r="N51" s="310"/>
      <c r="O51" s="311"/>
      <c r="P51" s="312"/>
      <c r="Q51" s="309"/>
    </row>
    <row r="52" spans="1:17" s="277" customFormat="1" ht="21" customHeight="1">
      <c r="A52" s="309"/>
      <c r="B52" s="313"/>
      <c r="C52" s="309"/>
      <c r="D52" s="310"/>
      <c r="E52" s="310"/>
      <c r="F52" s="310"/>
      <c r="G52" s="310"/>
      <c r="H52" s="310"/>
      <c r="I52" s="311"/>
      <c r="J52" s="310"/>
      <c r="K52" s="310"/>
      <c r="L52" s="310"/>
      <c r="M52" s="310"/>
      <c r="N52" s="310"/>
      <c r="O52" s="311"/>
      <c r="P52" s="312"/>
      <c r="Q52" s="309"/>
    </row>
    <row r="53" spans="1:17" s="277" customFormat="1" ht="21" customHeight="1">
      <c r="A53" s="309"/>
      <c r="B53" s="313"/>
      <c r="C53" s="309"/>
      <c r="D53" s="310"/>
      <c r="E53" s="310"/>
      <c r="F53" s="310"/>
      <c r="G53" s="310"/>
      <c r="H53" s="310"/>
      <c r="I53" s="311"/>
      <c r="J53" s="310"/>
      <c r="K53" s="310"/>
      <c r="L53" s="310"/>
      <c r="M53" s="310"/>
      <c r="N53" s="310"/>
      <c r="O53" s="311"/>
      <c r="P53" s="312"/>
      <c r="Q53" s="309"/>
    </row>
    <row r="54" spans="1:17" s="277" customFormat="1" ht="21" customHeight="1">
      <c r="A54" s="309"/>
      <c r="B54" s="313"/>
      <c r="C54" s="309"/>
      <c r="D54" s="310"/>
      <c r="E54" s="310"/>
      <c r="F54" s="310"/>
      <c r="G54" s="310"/>
      <c r="H54" s="310"/>
      <c r="I54" s="311"/>
      <c r="J54" s="310"/>
      <c r="K54" s="310"/>
      <c r="L54" s="310"/>
      <c r="M54" s="310"/>
      <c r="N54" s="310"/>
      <c r="O54" s="311"/>
      <c r="P54" s="312"/>
      <c r="Q54" s="309"/>
    </row>
    <row r="55" spans="1:17" s="277" customFormat="1" ht="21" customHeight="1">
      <c r="A55" s="309"/>
      <c r="B55" s="310"/>
      <c r="C55" s="309"/>
      <c r="D55" s="310"/>
      <c r="E55" s="310"/>
      <c r="F55" s="310"/>
      <c r="G55" s="310"/>
      <c r="H55" s="310"/>
      <c r="I55" s="311"/>
      <c r="J55" s="310"/>
      <c r="K55" s="310"/>
      <c r="L55" s="310"/>
      <c r="M55" s="310"/>
      <c r="N55" s="310"/>
      <c r="O55" s="311"/>
      <c r="P55" s="312"/>
      <c r="Q55" s="309"/>
    </row>
    <row r="56" spans="1:17" s="277" customFormat="1" ht="21" customHeight="1">
      <c r="A56" s="309"/>
      <c r="B56" s="310"/>
      <c r="C56" s="309"/>
      <c r="D56" s="310"/>
      <c r="E56" s="310"/>
      <c r="F56" s="310"/>
      <c r="G56" s="310"/>
      <c r="H56" s="310"/>
      <c r="I56" s="311"/>
      <c r="J56" s="310"/>
      <c r="K56" s="310"/>
      <c r="L56" s="310"/>
      <c r="M56" s="310"/>
      <c r="N56" s="310"/>
      <c r="O56" s="311"/>
      <c r="P56" s="312"/>
      <c r="Q56" s="309"/>
    </row>
    <row r="57" spans="1:17" s="277" customFormat="1" ht="21" customHeight="1">
      <c r="A57" s="309"/>
      <c r="B57" s="310"/>
      <c r="C57" s="309"/>
      <c r="D57" s="310"/>
      <c r="E57" s="310"/>
      <c r="F57" s="310"/>
      <c r="G57" s="310"/>
      <c r="H57" s="310"/>
      <c r="I57" s="311"/>
      <c r="J57" s="310"/>
      <c r="K57" s="310"/>
      <c r="L57" s="310"/>
      <c r="M57" s="310"/>
      <c r="N57" s="310"/>
      <c r="O57" s="311"/>
      <c r="P57" s="312"/>
      <c r="Q57" s="309"/>
    </row>
    <row r="58" spans="2:17" s="257" customFormat="1" ht="4.5" customHeight="1" thickBot="1">
      <c r="B58" s="47"/>
      <c r="D58" s="47"/>
      <c r="E58" s="47"/>
      <c r="F58" s="47"/>
      <c r="G58" s="47"/>
      <c r="H58" s="47"/>
      <c r="I58" s="282"/>
      <c r="J58" s="47"/>
      <c r="K58" s="47"/>
      <c r="L58" s="47"/>
      <c r="M58" s="47"/>
      <c r="N58" s="47"/>
      <c r="O58" s="283"/>
      <c r="P58" s="253"/>
      <c r="Q58" s="255"/>
    </row>
    <row r="59" spans="2:17" s="284" customFormat="1" ht="18" customHeight="1" thickBot="1">
      <c r="B59" s="285" t="s">
        <v>344</v>
      </c>
      <c r="C59" s="286"/>
      <c r="D59" s="99">
        <f>SUM(D35:D44)</f>
        <v>232805</v>
      </c>
      <c r="E59" s="99">
        <f aca="true" t="shared" si="5" ref="E59:P59">SUM(E35:E44)</f>
        <v>81075</v>
      </c>
      <c r="F59" s="99">
        <f t="shared" si="5"/>
        <v>117450</v>
      </c>
      <c r="G59" s="99">
        <f t="shared" si="5"/>
        <v>450</v>
      </c>
      <c r="H59" s="99">
        <f t="shared" si="5"/>
        <v>85620</v>
      </c>
      <c r="I59" s="99">
        <f t="shared" si="5"/>
        <v>517400</v>
      </c>
      <c r="J59" s="99">
        <f t="shared" si="5"/>
        <v>19100</v>
      </c>
      <c r="K59" s="99">
        <f t="shared" si="5"/>
        <v>0</v>
      </c>
      <c r="L59" s="99">
        <f t="shared" si="5"/>
        <v>35200</v>
      </c>
      <c r="M59" s="99">
        <f t="shared" si="5"/>
        <v>0</v>
      </c>
      <c r="N59" s="99">
        <f t="shared" si="5"/>
        <v>0</v>
      </c>
      <c r="O59" s="99">
        <f t="shared" si="5"/>
        <v>571700</v>
      </c>
      <c r="P59" s="99">
        <f t="shared" si="5"/>
        <v>430326</v>
      </c>
      <c r="Q59" s="99">
        <v>468303</v>
      </c>
    </row>
    <row r="60" spans="2:17" s="257" customFormat="1" ht="12.75">
      <c r="B60" s="277"/>
      <c r="C60" s="277"/>
      <c r="D60" s="62"/>
      <c r="E60" s="62"/>
      <c r="F60" s="62"/>
      <c r="G60" s="62"/>
      <c r="H60" s="62"/>
      <c r="I60" s="278"/>
      <c r="J60" s="62"/>
      <c r="K60" s="62"/>
      <c r="L60" s="62"/>
      <c r="M60" s="62"/>
      <c r="N60" s="62"/>
      <c r="O60" s="280"/>
      <c r="P60" s="279"/>
      <c r="Q60" s="65"/>
    </row>
    <row r="61" spans="1:17" s="257" customFormat="1" ht="15.75">
      <c r="A61" s="288" t="s">
        <v>18</v>
      </c>
      <c r="B61" s="289" t="s">
        <v>19</v>
      </c>
      <c r="D61" s="47"/>
      <c r="E61" s="47"/>
      <c r="F61" s="47"/>
      <c r="G61" s="47"/>
      <c r="H61" s="47"/>
      <c r="I61" s="282"/>
      <c r="J61" s="47"/>
      <c r="K61" s="47"/>
      <c r="L61" s="47"/>
      <c r="M61" s="47"/>
      <c r="N61" s="47"/>
      <c r="O61" s="283"/>
      <c r="P61" s="253"/>
      <c r="Q61" s="255"/>
    </row>
    <row r="62" spans="2:17" s="257" customFormat="1" ht="12.75">
      <c r="B62" s="47"/>
      <c r="D62" s="47"/>
      <c r="E62" s="47"/>
      <c r="F62" s="47"/>
      <c r="G62" s="47"/>
      <c r="H62" s="47"/>
      <c r="I62" s="282"/>
      <c r="J62" s="47"/>
      <c r="K62" s="47"/>
      <c r="L62" s="47"/>
      <c r="M62" s="47"/>
      <c r="N62" s="47"/>
      <c r="O62" s="283"/>
      <c r="P62" s="253"/>
      <c r="Q62" s="255"/>
    </row>
    <row r="63" spans="1:17" s="257" customFormat="1" ht="13.5">
      <c r="A63" s="291" t="s">
        <v>20</v>
      </c>
      <c r="B63" s="292" t="s">
        <v>21</v>
      </c>
      <c r="D63" s="47"/>
      <c r="E63" s="47"/>
      <c r="F63" s="47"/>
      <c r="G63" s="47"/>
      <c r="H63" s="47"/>
      <c r="I63" s="282"/>
      <c r="J63" s="47"/>
      <c r="K63" s="47"/>
      <c r="L63" s="47"/>
      <c r="M63" s="47"/>
      <c r="N63" s="47"/>
      <c r="O63" s="283"/>
      <c r="P63" s="253"/>
      <c r="Q63" s="255"/>
    </row>
    <row r="64" spans="2:17" s="257" customFormat="1" ht="3.75" customHeight="1">
      <c r="B64" s="47"/>
      <c r="D64" s="47"/>
      <c r="E64" s="47"/>
      <c r="F64" s="47"/>
      <c r="G64" s="47"/>
      <c r="H64" s="47"/>
      <c r="I64" s="282"/>
      <c r="J64" s="47"/>
      <c r="K64" s="47"/>
      <c r="L64" s="47"/>
      <c r="M64" s="47"/>
      <c r="N64" s="47"/>
      <c r="O64" s="283"/>
      <c r="P64" s="253"/>
      <c r="Q64" s="255"/>
    </row>
    <row r="65" spans="1:17" s="277" customFormat="1" ht="12" customHeight="1">
      <c r="A65" s="309" t="s">
        <v>610</v>
      </c>
      <c r="B65" s="310" t="s">
        <v>1000</v>
      </c>
      <c r="C65" s="309" t="s">
        <v>49</v>
      </c>
      <c r="D65" s="310">
        <v>181665</v>
      </c>
      <c r="E65" s="310">
        <v>62038</v>
      </c>
      <c r="F65" s="310">
        <v>48818</v>
      </c>
      <c r="G65" s="310"/>
      <c r="H65" s="310"/>
      <c r="I65" s="311">
        <f aca="true" t="shared" si="6" ref="I65:I79">SUM(D65:H65)</f>
        <v>292521</v>
      </c>
      <c r="J65" s="310"/>
      <c r="K65" s="310"/>
      <c r="L65" s="310"/>
      <c r="M65" s="310"/>
      <c r="N65" s="310"/>
      <c r="O65" s="311">
        <f>SUM(I65:N65)</f>
        <v>292521</v>
      </c>
      <c r="P65" s="312">
        <v>292521</v>
      </c>
      <c r="Q65" s="309"/>
    </row>
    <row r="66" spans="1:17" s="277" customFormat="1" ht="12" customHeight="1">
      <c r="A66" s="309" t="s">
        <v>611</v>
      </c>
      <c r="B66" s="310" t="s">
        <v>980</v>
      </c>
      <c r="C66" s="309" t="s">
        <v>22</v>
      </c>
      <c r="D66" s="310">
        <v>71801</v>
      </c>
      <c r="E66" s="310">
        <v>24592</v>
      </c>
      <c r="F66" s="310">
        <v>22556</v>
      </c>
      <c r="G66" s="310"/>
      <c r="H66" s="310"/>
      <c r="I66" s="311">
        <f t="shared" si="6"/>
        <v>118949</v>
      </c>
      <c r="J66" s="310"/>
      <c r="K66" s="310"/>
      <c r="L66" s="310"/>
      <c r="M66" s="310"/>
      <c r="N66" s="310"/>
      <c r="O66" s="311">
        <f aca="true" t="shared" si="7" ref="O66:O81">SUM(I66:N66)</f>
        <v>118949</v>
      </c>
      <c r="P66" s="312">
        <v>118949</v>
      </c>
      <c r="Q66" s="309"/>
    </row>
    <row r="67" spans="1:17" s="277" customFormat="1" ht="12" customHeight="1">
      <c r="A67" s="309" t="s">
        <v>612</v>
      </c>
      <c r="B67" s="310" t="s">
        <v>1001</v>
      </c>
      <c r="C67" s="309" t="s">
        <v>23</v>
      </c>
      <c r="D67" s="310">
        <v>75364</v>
      </c>
      <c r="E67" s="310">
        <v>25936</v>
      </c>
      <c r="F67" s="310">
        <v>16575</v>
      </c>
      <c r="G67" s="310"/>
      <c r="H67" s="310"/>
      <c r="I67" s="311">
        <f t="shared" si="6"/>
        <v>117875</v>
      </c>
      <c r="J67" s="310"/>
      <c r="K67" s="310"/>
      <c r="L67" s="310"/>
      <c r="M67" s="310"/>
      <c r="N67" s="310"/>
      <c r="O67" s="311">
        <f t="shared" si="7"/>
        <v>117875</v>
      </c>
      <c r="P67" s="312">
        <v>117875</v>
      </c>
      <c r="Q67" s="309"/>
    </row>
    <row r="68" spans="1:17" s="277" customFormat="1" ht="12" customHeight="1">
      <c r="A68" s="309" t="s">
        <v>613</v>
      </c>
      <c r="B68" s="310" t="s">
        <v>1002</v>
      </c>
      <c r="C68" s="309" t="s">
        <v>24</v>
      </c>
      <c r="D68" s="310">
        <v>151240</v>
      </c>
      <c r="E68" s="310">
        <v>51302</v>
      </c>
      <c r="F68" s="310">
        <v>45399</v>
      </c>
      <c r="G68" s="310"/>
      <c r="H68" s="310"/>
      <c r="I68" s="311">
        <f t="shared" si="6"/>
        <v>247941</v>
      </c>
      <c r="J68" s="310">
        <v>200</v>
      </c>
      <c r="K68" s="310"/>
      <c r="L68" s="310"/>
      <c r="M68" s="310"/>
      <c r="N68" s="310"/>
      <c r="O68" s="311">
        <f t="shared" si="7"/>
        <v>248141</v>
      </c>
      <c r="P68" s="312">
        <v>248141</v>
      </c>
      <c r="Q68" s="309"/>
    </row>
    <row r="69" spans="1:17" s="277" customFormat="1" ht="12" customHeight="1">
      <c r="A69" s="309" t="s">
        <v>614</v>
      </c>
      <c r="B69" s="310" t="s">
        <v>1003</v>
      </c>
      <c r="C69" s="309" t="s">
        <v>25</v>
      </c>
      <c r="D69" s="310">
        <v>91982</v>
      </c>
      <c r="E69" s="310">
        <v>31187</v>
      </c>
      <c r="F69" s="310">
        <v>20659</v>
      </c>
      <c r="G69" s="310"/>
      <c r="H69" s="310"/>
      <c r="I69" s="311">
        <f t="shared" si="6"/>
        <v>143828</v>
      </c>
      <c r="J69" s="310">
        <v>150</v>
      </c>
      <c r="K69" s="310"/>
      <c r="L69" s="310"/>
      <c r="M69" s="310"/>
      <c r="N69" s="310"/>
      <c r="O69" s="311">
        <f t="shared" si="7"/>
        <v>143978</v>
      </c>
      <c r="P69" s="312">
        <v>143978</v>
      </c>
      <c r="Q69" s="309"/>
    </row>
    <row r="70" spans="1:17" s="277" customFormat="1" ht="12" customHeight="1">
      <c r="A70" s="309" t="s">
        <v>615</v>
      </c>
      <c r="B70" s="313" t="s">
        <v>1004</v>
      </c>
      <c r="C70" s="309" t="s">
        <v>26</v>
      </c>
      <c r="D70" s="309">
        <v>85027</v>
      </c>
      <c r="E70" s="310">
        <v>28893</v>
      </c>
      <c r="F70" s="310">
        <v>27427</v>
      </c>
      <c r="G70" s="310"/>
      <c r="H70" s="310"/>
      <c r="I70" s="311">
        <f t="shared" si="6"/>
        <v>141347</v>
      </c>
      <c r="J70" s="310"/>
      <c r="K70" s="310"/>
      <c r="L70" s="310"/>
      <c r="M70" s="310"/>
      <c r="N70" s="310"/>
      <c r="O70" s="311">
        <f t="shared" si="7"/>
        <v>141347</v>
      </c>
      <c r="P70" s="312">
        <v>141347</v>
      </c>
      <c r="Q70" s="309"/>
    </row>
    <row r="71" spans="1:17" s="277" customFormat="1" ht="12" customHeight="1">
      <c r="A71" s="309" t="s">
        <v>616</v>
      </c>
      <c r="B71" s="313" t="s">
        <v>1005</v>
      </c>
      <c r="C71" s="309" t="s">
        <v>27</v>
      </c>
      <c r="D71" s="310">
        <v>125748</v>
      </c>
      <c r="E71" s="310">
        <v>42802</v>
      </c>
      <c r="F71" s="310">
        <v>29881</v>
      </c>
      <c r="G71" s="310"/>
      <c r="H71" s="310"/>
      <c r="I71" s="311">
        <f t="shared" si="6"/>
        <v>198431</v>
      </c>
      <c r="J71" s="310"/>
      <c r="K71" s="310"/>
      <c r="L71" s="310"/>
      <c r="M71" s="310"/>
      <c r="N71" s="310"/>
      <c r="O71" s="311">
        <f t="shared" si="7"/>
        <v>198431</v>
      </c>
      <c r="P71" s="312">
        <v>198431</v>
      </c>
      <c r="Q71" s="309"/>
    </row>
    <row r="72" spans="1:17" s="277" customFormat="1" ht="12" customHeight="1">
      <c r="A72" s="309" t="s">
        <v>617</v>
      </c>
      <c r="B72" s="313" t="s">
        <v>733</v>
      </c>
      <c r="C72" s="309" t="s">
        <v>28</v>
      </c>
      <c r="D72" s="310">
        <v>85984</v>
      </c>
      <c r="E72" s="310">
        <v>29248</v>
      </c>
      <c r="F72" s="310">
        <v>12411</v>
      </c>
      <c r="G72" s="310"/>
      <c r="H72" s="310"/>
      <c r="I72" s="311">
        <f t="shared" si="6"/>
        <v>127643</v>
      </c>
      <c r="J72" s="310">
        <v>100</v>
      </c>
      <c r="K72" s="310"/>
      <c r="L72" s="310"/>
      <c r="M72" s="310"/>
      <c r="N72" s="310"/>
      <c r="O72" s="311">
        <f t="shared" si="7"/>
        <v>127743</v>
      </c>
      <c r="P72" s="312">
        <v>127743</v>
      </c>
      <c r="Q72" s="309"/>
    </row>
    <row r="73" spans="1:17" s="277" customFormat="1" ht="12" customHeight="1">
      <c r="A73" s="309" t="s">
        <v>624</v>
      </c>
      <c r="B73" s="313" t="s">
        <v>813</v>
      </c>
      <c r="C73" s="309" t="s">
        <v>29</v>
      </c>
      <c r="D73" s="310">
        <v>72265</v>
      </c>
      <c r="E73" s="310">
        <v>24465</v>
      </c>
      <c r="F73" s="310">
        <v>3797</v>
      </c>
      <c r="G73" s="310"/>
      <c r="H73" s="310"/>
      <c r="I73" s="311">
        <f t="shared" si="6"/>
        <v>100527</v>
      </c>
      <c r="J73" s="310"/>
      <c r="K73" s="310"/>
      <c r="L73" s="310"/>
      <c r="M73" s="310"/>
      <c r="N73" s="310"/>
      <c r="O73" s="311">
        <f t="shared" si="7"/>
        <v>100527</v>
      </c>
      <c r="P73" s="312">
        <f>SUM(I73:N73)</f>
        <v>100527</v>
      </c>
      <c r="Q73" s="309"/>
    </row>
    <row r="74" spans="1:17" s="277" customFormat="1" ht="12" customHeight="1">
      <c r="A74" s="309" t="s">
        <v>625</v>
      </c>
      <c r="B74" s="313" t="s">
        <v>30</v>
      </c>
      <c r="C74" s="309" t="s">
        <v>345</v>
      </c>
      <c r="D74" s="310">
        <v>477618</v>
      </c>
      <c r="E74" s="310">
        <v>165828</v>
      </c>
      <c r="F74" s="310">
        <v>131725</v>
      </c>
      <c r="G74" s="310"/>
      <c r="H74" s="310"/>
      <c r="I74" s="311">
        <f t="shared" si="6"/>
        <v>775171</v>
      </c>
      <c r="J74" s="310">
        <v>1500</v>
      </c>
      <c r="K74" s="310"/>
      <c r="L74" s="310"/>
      <c r="M74" s="310"/>
      <c r="N74" s="310"/>
      <c r="O74" s="311">
        <f t="shared" si="7"/>
        <v>776671</v>
      </c>
      <c r="P74" s="312">
        <f>SUM(I74:N74)</f>
        <v>776671</v>
      </c>
      <c r="Q74" s="309"/>
    </row>
    <row r="75" spans="1:17" s="277" customFormat="1" ht="12" customHeight="1">
      <c r="A75" s="309" t="s">
        <v>626</v>
      </c>
      <c r="B75" s="313" t="s">
        <v>31</v>
      </c>
      <c r="C75" s="309" t="s">
        <v>346</v>
      </c>
      <c r="D75" s="310">
        <v>17426</v>
      </c>
      <c r="E75" s="310">
        <v>5948</v>
      </c>
      <c r="F75" s="310">
        <v>996</v>
      </c>
      <c r="G75" s="310"/>
      <c r="H75" s="310"/>
      <c r="I75" s="311">
        <f t="shared" si="6"/>
        <v>24370</v>
      </c>
      <c r="J75" s="310"/>
      <c r="K75" s="310"/>
      <c r="L75" s="310"/>
      <c r="M75" s="310"/>
      <c r="N75" s="310"/>
      <c r="O75" s="311">
        <f t="shared" si="7"/>
        <v>24370</v>
      </c>
      <c r="P75" s="312">
        <f>SUM(I75:N75)</f>
        <v>24370</v>
      </c>
      <c r="Q75" s="309"/>
    </row>
    <row r="76" spans="1:17" s="277" customFormat="1" ht="12" customHeight="1">
      <c r="A76" s="309" t="s">
        <v>628</v>
      </c>
      <c r="B76" s="313" t="s">
        <v>32</v>
      </c>
      <c r="C76" s="309" t="s">
        <v>347</v>
      </c>
      <c r="D76" s="310">
        <v>56773</v>
      </c>
      <c r="E76" s="310">
        <v>18995</v>
      </c>
      <c r="F76" s="310">
        <v>26006</v>
      </c>
      <c r="G76" s="310"/>
      <c r="H76" s="310"/>
      <c r="I76" s="311">
        <f t="shared" si="6"/>
        <v>101774</v>
      </c>
      <c r="J76" s="310">
        <v>1490</v>
      </c>
      <c r="K76" s="310"/>
      <c r="L76" s="310"/>
      <c r="M76" s="310"/>
      <c r="N76" s="310"/>
      <c r="O76" s="311">
        <f t="shared" si="7"/>
        <v>103264</v>
      </c>
      <c r="P76" s="312">
        <f>SUM(I76:N76)</f>
        <v>103264</v>
      </c>
      <c r="Q76" s="309"/>
    </row>
    <row r="77" spans="1:17" s="277" customFormat="1" ht="12" customHeight="1">
      <c r="A77" s="309" t="s">
        <v>629</v>
      </c>
      <c r="B77" s="313" t="s">
        <v>33</v>
      </c>
      <c r="C77" s="309" t="s">
        <v>34</v>
      </c>
      <c r="D77" s="310"/>
      <c r="E77" s="310"/>
      <c r="F77" s="310"/>
      <c r="G77" s="310"/>
      <c r="H77" s="310">
        <v>1000</v>
      </c>
      <c r="I77" s="311">
        <f t="shared" si="6"/>
        <v>1000</v>
      </c>
      <c r="J77" s="310"/>
      <c r="K77" s="310"/>
      <c r="L77" s="310"/>
      <c r="M77" s="310"/>
      <c r="N77" s="310"/>
      <c r="O77" s="311">
        <f t="shared" si="7"/>
        <v>1000</v>
      </c>
      <c r="P77" s="312">
        <f>SUM(I77:N77)</f>
        <v>1000</v>
      </c>
      <c r="Q77" s="309"/>
    </row>
    <row r="78" spans="1:17" s="277" customFormat="1" ht="12" customHeight="1">
      <c r="A78" s="309" t="s">
        <v>630</v>
      </c>
      <c r="B78" s="313" t="s">
        <v>1213</v>
      </c>
      <c r="C78" s="309" t="s">
        <v>340</v>
      </c>
      <c r="D78" s="310"/>
      <c r="E78" s="310"/>
      <c r="F78" s="310">
        <v>123</v>
      </c>
      <c r="G78" s="310"/>
      <c r="H78" s="310"/>
      <c r="I78" s="311">
        <f t="shared" si="6"/>
        <v>123</v>
      </c>
      <c r="J78" s="310"/>
      <c r="K78" s="310"/>
      <c r="L78" s="310"/>
      <c r="M78" s="310"/>
      <c r="N78" s="310"/>
      <c r="O78" s="311">
        <f t="shared" si="7"/>
        <v>123</v>
      </c>
      <c r="P78" s="312"/>
      <c r="Q78" s="309"/>
    </row>
    <row r="79" spans="1:17" s="277" customFormat="1" ht="12" customHeight="1">
      <c r="A79" s="309" t="s">
        <v>631</v>
      </c>
      <c r="B79" s="313" t="s">
        <v>36</v>
      </c>
      <c r="C79" s="309" t="s">
        <v>37</v>
      </c>
      <c r="D79" s="310"/>
      <c r="E79" s="310"/>
      <c r="F79" s="310"/>
      <c r="G79" s="310"/>
      <c r="H79" s="310">
        <v>5225</v>
      </c>
      <c r="I79" s="311">
        <f t="shared" si="6"/>
        <v>5225</v>
      </c>
      <c r="J79" s="310"/>
      <c r="K79" s="310"/>
      <c r="L79" s="310"/>
      <c r="M79" s="310"/>
      <c r="N79" s="310"/>
      <c r="O79" s="311">
        <f t="shared" si="7"/>
        <v>5225</v>
      </c>
      <c r="P79" s="312"/>
      <c r="Q79" s="309"/>
    </row>
    <row r="80" spans="1:17" s="277" customFormat="1" ht="12" customHeight="1">
      <c r="A80" s="309" t="s">
        <v>632</v>
      </c>
      <c r="B80" s="313" t="s">
        <v>348</v>
      </c>
      <c r="C80" s="309" t="s">
        <v>53</v>
      </c>
      <c r="D80" s="310"/>
      <c r="E80" s="310"/>
      <c r="F80" s="310"/>
      <c r="G80" s="310"/>
      <c r="H80" s="310"/>
      <c r="I80" s="311"/>
      <c r="J80" s="310"/>
      <c r="K80" s="310"/>
      <c r="L80" s="310"/>
      <c r="M80" s="310"/>
      <c r="N80" s="310">
        <v>832</v>
      </c>
      <c r="O80" s="311">
        <f t="shared" si="7"/>
        <v>832</v>
      </c>
      <c r="P80" s="312">
        <v>832</v>
      </c>
      <c r="Q80" s="309"/>
    </row>
    <row r="81" spans="1:17" s="277" customFormat="1" ht="24" customHeight="1">
      <c r="A81" s="309" t="s">
        <v>633</v>
      </c>
      <c r="B81" s="313" t="s">
        <v>349</v>
      </c>
      <c r="C81" s="309" t="s">
        <v>105</v>
      </c>
      <c r="D81" s="310"/>
      <c r="E81" s="310"/>
      <c r="F81" s="310"/>
      <c r="G81" s="310"/>
      <c r="H81" s="310"/>
      <c r="I81" s="311"/>
      <c r="J81" s="310"/>
      <c r="K81" s="310"/>
      <c r="L81" s="310"/>
      <c r="M81" s="310"/>
      <c r="N81" s="310">
        <v>7000</v>
      </c>
      <c r="O81" s="311">
        <f t="shared" si="7"/>
        <v>7000</v>
      </c>
      <c r="P81" s="312"/>
      <c r="Q81" s="309"/>
    </row>
    <row r="82" spans="1:17" s="277" customFormat="1" ht="24" customHeight="1">
      <c r="A82" s="309"/>
      <c r="B82" s="313"/>
      <c r="C82" s="309"/>
      <c r="D82" s="310"/>
      <c r="E82" s="310"/>
      <c r="F82" s="310"/>
      <c r="G82" s="310"/>
      <c r="H82" s="310"/>
      <c r="I82" s="311"/>
      <c r="J82" s="310"/>
      <c r="K82" s="310"/>
      <c r="L82" s="310"/>
      <c r="M82" s="310"/>
      <c r="N82" s="310"/>
      <c r="O82" s="311"/>
      <c r="P82" s="312"/>
      <c r="Q82" s="309"/>
    </row>
    <row r="83" spans="1:17" s="277" customFormat="1" ht="24" customHeight="1">
      <c r="A83" s="309"/>
      <c r="B83" s="313"/>
      <c r="C83" s="309"/>
      <c r="D83" s="310"/>
      <c r="E83" s="310"/>
      <c r="F83" s="310"/>
      <c r="G83" s="310"/>
      <c r="H83" s="310"/>
      <c r="I83" s="311"/>
      <c r="J83" s="310"/>
      <c r="K83" s="310"/>
      <c r="L83" s="310"/>
      <c r="M83" s="310"/>
      <c r="N83" s="310"/>
      <c r="O83" s="311"/>
      <c r="P83" s="312"/>
      <c r="Q83" s="309"/>
    </row>
    <row r="84" spans="1:17" s="277" customFormat="1" ht="24" customHeight="1">
      <c r="A84" s="309"/>
      <c r="B84" s="313"/>
      <c r="C84" s="309"/>
      <c r="D84" s="310"/>
      <c r="E84" s="310"/>
      <c r="F84" s="310"/>
      <c r="G84" s="310"/>
      <c r="H84" s="310"/>
      <c r="I84" s="311"/>
      <c r="J84" s="310"/>
      <c r="K84" s="310"/>
      <c r="L84" s="310"/>
      <c r="M84" s="310"/>
      <c r="N84" s="310"/>
      <c r="O84" s="311"/>
      <c r="P84" s="312"/>
      <c r="Q84" s="309"/>
    </row>
    <row r="85" spans="1:17" s="277" customFormat="1" ht="24" customHeight="1">
      <c r="A85" s="309"/>
      <c r="B85" s="310"/>
      <c r="C85" s="309"/>
      <c r="D85" s="310"/>
      <c r="E85" s="310"/>
      <c r="F85" s="310"/>
      <c r="G85" s="310"/>
      <c r="H85" s="310"/>
      <c r="I85" s="311"/>
      <c r="J85" s="310"/>
      <c r="K85" s="310"/>
      <c r="L85" s="310"/>
      <c r="M85" s="310"/>
      <c r="N85" s="310"/>
      <c r="O85" s="311"/>
      <c r="P85" s="312"/>
      <c r="Q85" s="309"/>
    </row>
    <row r="86" spans="1:17" s="277" customFormat="1" ht="24" customHeight="1">
      <c r="A86" s="309"/>
      <c r="B86" s="310"/>
      <c r="C86" s="309"/>
      <c r="D86" s="310"/>
      <c r="E86" s="310"/>
      <c r="F86" s="310"/>
      <c r="G86" s="310"/>
      <c r="H86" s="310"/>
      <c r="I86" s="311"/>
      <c r="J86" s="310"/>
      <c r="K86" s="310"/>
      <c r="L86" s="310"/>
      <c r="M86" s="310"/>
      <c r="N86" s="310"/>
      <c r="O86" s="311"/>
      <c r="P86" s="312"/>
      <c r="Q86" s="309"/>
    </row>
    <row r="87" spans="1:17" s="277" customFormat="1" ht="24" customHeight="1">
      <c r="A87" s="309"/>
      <c r="B87" s="310"/>
      <c r="C87" s="309"/>
      <c r="D87" s="310"/>
      <c r="E87" s="310"/>
      <c r="F87" s="310"/>
      <c r="G87" s="310"/>
      <c r="H87" s="310"/>
      <c r="I87" s="311"/>
      <c r="J87" s="310"/>
      <c r="K87" s="310"/>
      <c r="L87" s="310"/>
      <c r="M87" s="310"/>
      <c r="N87" s="310"/>
      <c r="O87" s="311"/>
      <c r="P87" s="312"/>
      <c r="Q87" s="309"/>
    </row>
    <row r="88" spans="1:17" s="277" customFormat="1" ht="24" customHeight="1">
      <c r="A88" s="309"/>
      <c r="B88" s="310"/>
      <c r="C88" s="309"/>
      <c r="D88" s="310"/>
      <c r="E88" s="310"/>
      <c r="F88" s="310"/>
      <c r="G88" s="310"/>
      <c r="H88" s="310"/>
      <c r="I88" s="311"/>
      <c r="J88" s="310"/>
      <c r="K88" s="310"/>
      <c r="L88" s="310"/>
      <c r="M88" s="310"/>
      <c r="N88" s="310"/>
      <c r="O88" s="311"/>
      <c r="P88" s="312"/>
      <c r="Q88" s="309"/>
    </row>
    <row r="89" spans="1:17" s="277" customFormat="1" ht="24" customHeight="1">
      <c r="A89" s="309"/>
      <c r="B89" s="310"/>
      <c r="C89" s="309"/>
      <c r="D89" s="310"/>
      <c r="E89" s="310"/>
      <c r="F89" s="310"/>
      <c r="G89" s="310"/>
      <c r="H89" s="310"/>
      <c r="I89" s="311"/>
      <c r="J89" s="310"/>
      <c r="K89" s="310"/>
      <c r="L89" s="310"/>
      <c r="M89" s="310"/>
      <c r="N89" s="310"/>
      <c r="O89" s="311"/>
      <c r="P89" s="312"/>
      <c r="Q89" s="309"/>
    </row>
    <row r="90" spans="1:17" s="277" customFormat="1" ht="24" customHeight="1">
      <c r="A90" s="309"/>
      <c r="B90" s="310"/>
      <c r="C90" s="309"/>
      <c r="D90" s="310"/>
      <c r="E90" s="310"/>
      <c r="F90" s="310"/>
      <c r="G90" s="310"/>
      <c r="H90" s="310"/>
      <c r="I90" s="311"/>
      <c r="J90" s="310"/>
      <c r="K90" s="310"/>
      <c r="L90" s="310"/>
      <c r="M90" s="310"/>
      <c r="N90" s="310"/>
      <c r="O90" s="311"/>
      <c r="P90" s="312"/>
      <c r="Q90" s="309"/>
    </row>
    <row r="91" spans="1:17" s="277" customFormat="1" ht="24" customHeight="1">
      <c r="A91" s="309"/>
      <c r="B91" s="310"/>
      <c r="C91" s="309"/>
      <c r="D91" s="310"/>
      <c r="E91" s="310"/>
      <c r="F91" s="310"/>
      <c r="G91" s="310"/>
      <c r="H91" s="310"/>
      <c r="I91" s="311"/>
      <c r="J91" s="310"/>
      <c r="K91" s="310"/>
      <c r="L91" s="310"/>
      <c r="M91" s="310"/>
      <c r="N91" s="310"/>
      <c r="O91" s="311"/>
      <c r="P91" s="312"/>
      <c r="Q91" s="309"/>
    </row>
    <row r="92" spans="2:17" s="257" customFormat="1" ht="6.75" customHeight="1">
      <c r="B92" s="258"/>
      <c r="D92" s="47"/>
      <c r="E92" s="47"/>
      <c r="F92" s="47"/>
      <c r="G92" s="47"/>
      <c r="H92" s="47"/>
      <c r="I92" s="282"/>
      <c r="J92" s="47"/>
      <c r="K92" s="47"/>
      <c r="L92" s="47"/>
      <c r="M92" s="47"/>
      <c r="N92" s="47"/>
      <c r="O92" s="283"/>
      <c r="P92" s="253"/>
      <c r="Q92" s="255"/>
    </row>
    <row r="93" spans="2:17" s="284" customFormat="1" ht="15" customHeight="1">
      <c r="B93" s="293" t="s">
        <v>38</v>
      </c>
      <c r="C93" s="294"/>
      <c r="D93" s="295">
        <f>SUM(D65:D81)</f>
        <v>1492893</v>
      </c>
      <c r="E93" s="295">
        <f aca="true" t="shared" si="8" ref="E93:P93">SUM(E65:E81)</f>
        <v>511234</v>
      </c>
      <c r="F93" s="295">
        <f t="shared" si="8"/>
        <v>386373</v>
      </c>
      <c r="G93" s="295">
        <f t="shared" si="8"/>
        <v>0</v>
      </c>
      <c r="H93" s="295">
        <f t="shared" si="8"/>
        <v>6225</v>
      </c>
      <c r="I93" s="295">
        <f t="shared" si="8"/>
        <v>2396725</v>
      </c>
      <c r="J93" s="295">
        <f t="shared" si="8"/>
        <v>3440</v>
      </c>
      <c r="K93" s="295">
        <f t="shared" si="8"/>
        <v>0</v>
      </c>
      <c r="L93" s="295">
        <f t="shared" si="8"/>
        <v>0</v>
      </c>
      <c r="M93" s="295">
        <f t="shared" si="8"/>
        <v>0</v>
      </c>
      <c r="N93" s="295">
        <f t="shared" si="8"/>
        <v>7832</v>
      </c>
      <c r="O93" s="295">
        <f t="shared" si="8"/>
        <v>2407997</v>
      </c>
      <c r="P93" s="295">
        <f t="shared" si="8"/>
        <v>2395649</v>
      </c>
      <c r="Q93" s="295">
        <v>1834252</v>
      </c>
    </row>
    <row r="94" spans="2:17" s="257" customFormat="1" ht="12" customHeight="1">
      <c r="B94" s="47"/>
      <c r="D94" s="47"/>
      <c r="E94" s="47"/>
      <c r="F94" s="47"/>
      <c r="G94" s="47"/>
      <c r="H94" s="47"/>
      <c r="I94" s="282"/>
      <c r="J94" s="47"/>
      <c r="K94" s="47"/>
      <c r="L94" s="47"/>
      <c r="M94" s="47"/>
      <c r="N94" s="47"/>
      <c r="O94" s="283"/>
      <c r="P94" s="253"/>
      <c r="Q94" s="255"/>
    </row>
    <row r="95" spans="1:17" s="257" customFormat="1" ht="12" customHeight="1">
      <c r="A95" s="291" t="s">
        <v>39</v>
      </c>
      <c r="B95" s="292" t="s">
        <v>40</v>
      </c>
      <c r="D95" s="47"/>
      <c r="E95" s="47"/>
      <c r="F95" s="47"/>
      <c r="G95" s="47"/>
      <c r="H95" s="47"/>
      <c r="I95" s="282"/>
      <c r="J95" s="47"/>
      <c r="K95" s="47"/>
      <c r="L95" s="47"/>
      <c r="M95" s="47"/>
      <c r="N95" s="47"/>
      <c r="O95" s="283"/>
      <c r="P95" s="253"/>
      <c r="Q95" s="255"/>
    </row>
    <row r="96" spans="2:17" s="257" customFormat="1" ht="12" customHeight="1">
      <c r="B96" s="47"/>
      <c r="D96" s="47"/>
      <c r="E96" s="47"/>
      <c r="F96" s="47"/>
      <c r="G96" s="47"/>
      <c r="H96" s="47"/>
      <c r="I96" s="282"/>
      <c r="J96" s="47"/>
      <c r="K96" s="47"/>
      <c r="L96" s="47"/>
      <c r="M96" s="47"/>
      <c r="N96" s="47"/>
      <c r="O96" s="283"/>
      <c r="P96" s="253"/>
      <c r="Q96" s="255"/>
    </row>
    <row r="97" spans="1:17" s="277" customFormat="1" ht="12" customHeight="1">
      <c r="A97" s="309" t="s">
        <v>610</v>
      </c>
      <c r="B97" s="310" t="s">
        <v>41</v>
      </c>
      <c r="C97" s="309" t="s">
        <v>42</v>
      </c>
      <c r="D97" s="310">
        <v>189437</v>
      </c>
      <c r="E97" s="310">
        <v>64495</v>
      </c>
      <c r="F97" s="310">
        <v>45548</v>
      </c>
      <c r="G97" s="310">
        <v>300</v>
      </c>
      <c r="H97" s="310"/>
      <c r="I97" s="311">
        <f aca="true" t="shared" si="9" ref="I97:I104">SUM(D97:H97)</f>
        <v>299780</v>
      </c>
      <c r="J97" s="310">
        <v>1500</v>
      </c>
      <c r="K97" s="310"/>
      <c r="L97" s="310"/>
      <c r="M97" s="310"/>
      <c r="N97" s="310"/>
      <c r="O97" s="311">
        <f>SUM(I97:N97)</f>
        <v>301280</v>
      </c>
      <c r="P97" s="312">
        <f aca="true" t="shared" si="10" ref="P97:P109">SUM(I97:N97)</f>
        <v>301280</v>
      </c>
      <c r="Q97" s="309"/>
    </row>
    <row r="98" spans="1:17" s="277" customFormat="1" ht="12" customHeight="1">
      <c r="A98" s="309" t="s">
        <v>611</v>
      </c>
      <c r="B98" s="310" t="s">
        <v>1006</v>
      </c>
      <c r="C98" s="309" t="s">
        <v>43</v>
      </c>
      <c r="D98" s="310">
        <v>317790</v>
      </c>
      <c r="E98" s="310">
        <v>108378</v>
      </c>
      <c r="F98" s="310">
        <v>70452</v>
      </c>
      <c r="G98" s="310">
        <v>600</v>
      </c>
      <c r="H98" s="310"/>
      <c r="I98" s="311">
        <f t="shared" si="9"/>
        <v>497220</v>
      </c>
      <c r="J98" s="310">
        <v>7000</v>
      </c>
      <c r="K98" s="310">
        <v>2327</v>
      </c>
      <c r="L98" s="310"/>
      <c r="M98" s="310"/>
      <c r="N98" s="310"/>
      <c r="O98" s="311">
        <f aca="true" t="shared" si="11" ref="O98:O109">SUM(I98:N98)</f>
        <v>506547</v>
      </c>
      <c r="P98" s="312">
        <f t="shared" si="10"/>
        <v>506547</v>
      </c>
      <c r="Q98" s="309"/>
    </row>
    <row r="99" spans="1:17" s="277" customFormat="1" ht="12" customHeight="1">
      <c r="A99" s="309" t="s">
        <v>612</v>
      </c>
      <c r="B99" s="310" t="s">
        <v>1007</v>
      </c>
      <c r="C99" s="309" t="s">
        <v>44</v>
      </c>
      <c r="D99" s="310">
        <v>133445</v>
      </c>
      <c r="E99" s="310">
        <v>44912</v>
      </c>
      <c r="F99" s="310">
        <v>24795</v>
      </c>
      <c r="G99" s="310"/>
      <c r="H99" s="310"/>
      <c r="I99" s="311">
        <f t="shared" si="9"/>
        <v>203152</v>
      </c>
      <c r="J99" s="310"/>
      <c r="K99" s="310"/>
      <c r="L99" s="310"/>
      <c r="M99" s="310"/>
      <c r="N99" s="310"/>
      <c r="O99" s="311">
        <f t="shared" si="11"/>
        <v>203152</v>
      </c>
      <c r="P99" s="312">
        <f t="shared" si="10"/>
        <v>203152</v>
      </c>
      <c r="Q99" s="309"/>
    </row>
    <row r="100" spans="1:17" s="277" customFormat="1" ht="12" customHeight="1">
      <c r="A100" s="309" t="s">
        <v>613</v>
      </c>
      <c r="B100" s="310" t="s">
        <v>832</v>
      </c>
      <c r="C100" s="309" t="s">
        <v>350</v>
      </c>
      <c r="D100" s="310">
        <v>124541</v>
      </c>
      <c r="E100" s="310">
        <v>42101</v>
      </c>
      <c r="F100" s="310">
        <v>55894</v>
      </c>
      <c r="G100" s="310">
        <v>101</v>
      </c>
      <c r="H100" s="310"/>
      <c r="I100" s="311">
        <f t="shared" si="9"/>
        <v>222637</v>
      </c>
      <c r="J100" s="310">
        <v>150</v>
      </c>
      <c r="K100" s="310"/>
      <c r="L100" s="310"/>
      <c r="M100" s="310"/>
      <c r="N100" s="310"/>
      <c r="O100" s="311">
        <f t="shared" si="11"/>
        <v>222787</v>
      </c>
      <c r="P100" s="312">
        <f t="shared" si="10"/>
        <v>222787</v>
      </c>
      <c r="Q100" s="309"/>
    </row>
    <row r="101" spans="1:17" s="277" customFormat="1" ht="12" customHeight="1">
      <c r="A101" s="309" t="s">
        <v>614</v>
      </c>
      <c r="B101" s="310" t="s">
        <v>45</v>
      </c>
      <c r="C101" s="309" t="s">
        <v>351</v>
      </c>
      <c r="D101" s="310">
        <v>255770</v>
      </c>
      <c r="E101" s="310">
        <v>86337</v>
      </c>
      <c r="F101" s="310">
        <v>86751</v>
      </c>
      <c r="G101" s="310">
        <v>640</v>
      </c>
      <c r="H101" s="310"/>
      <c r="I101" s="311">
        <f t="shared" si="9"/>
        <v>429498</v>
      </c>
      <c r="J101" s="310">
        <v>10200</v>
      </c>
      <c r="K101" s="310"/>
      <c r="L101" s="310"/>
      <c r="M101" s="310"/>
      <c r="N101" s="310"/>
      <c r="O101" s="311">
        <f t="shared" si="11"/>
        <v>439698</v>
      </c>
      <c r="P101" s="312">
        <f t="shared" si="10"/>
        <v>439698</v>
      </c>
      <c r="Q101" s="309"/>
    </row>
    <row r="102" spans="1:17" s="277" customFormat="1" ht="12" customHeight="1">
      <c r="A102" s="309" t="s">
        <v>615</v>
      </c>
      <c r="B102" s="313" t="s">
        <v>732</v>
      </c>
      <c r="C102" s="309" t="s">
        <v>46</v>
      </c>
      <c r="D102" s="309">
        <v>197516</v>
      </c>
      <c r="E102" s="310">
        <v>66113</v>
      </c>
      <c r="F102" s="310">
        <v>82349</v>
      </c>
      <c r="G102" s="310">
        <v>5250</v>
      </c>
      <c r="H102" s="310"/>
      <c r="I102" s="311">
        <f t="shared" si="9"/>
        <v>351228</v>
      </c>
      <c r="J102" s="310"/>
      <c r="K102" s="310"/>
      <c r="L102" s="310"/>
      <c r="M102" s="310"/>
      <c r="N102" s="310"/>
      <c r="O102" s="311">
        <f t="shared" si="11"/>
        <v>351228</v>
      </c>
      <c r="P102" s="312">
        <f t="shared" si="10"/>
        <v>351228</v>
      </c>
      <c r="Q102" s="309"/>
    </row>
    <row r="103" spans="1:17" s="277" customFormat="1" ht="12" customHeight="1">
      <c r="A103" s="309" t="s">
        <v>616</v>
      </c>
      <c r="B103" s="313" t="s">
        <v>1009</v>
      </c>
      <c r="C103" s="309" t="s">
        <v>47</v>
      </c>
      <c r="D103" s="310">
        <v>159632</v>
      </c>
      <c r="E103" s="310">
        <v>54419</v>
      </c>
      <c r="F103" s="310">
        <v>32191</v>
      </c>
      <c r="G103" s="310"/>
      <c r="H103" s="310"/>
      <c r="I103" s="311">
        <f t="shared" si="9"/>
        <v>246242</v>
      </c>
      <c r="J103" s="310"/>
      <c r="K103" s="310"/>
      <c r="L103" s="310"/>
      <c r="M103" s="310"/>
      <c r="N103" s="310"/>
      <c r="O103" s="311">
        <f t="shared" si="11"/>
        <v>246242</v>
      </c>
      <c r="P103" s="312">
        <f t="shared" si="10"/>
        <v>246242</v>
      </c>
      <c r="Q103" s="309"/>
    </row>
    <row r="104" spans="1:17" s="277" customFormat="1" ht="12" customHeight="1">
      <c r="A104" s="309" t="s">
        <v>617</v>
      </c>
      <c r="B104" s="313" t="s">
        <v>731</v>
      </c>
      <c r="C104" s="309" t="s">
        <v>48</v>
      </c>
      <c r="D104" s="310">
        <v>159599</v>
      </c>
      <c r="E104" s="310">
        <v>53518</v>
      </c>
      <c r="F104" s="310">
        <v>24569</v>
      </c>
      <c r="G104" s="310">
        <v>320</v>
      </c>
      <c r="H104" s="310"/>
      <c r="I104" s="311">
        <f t="shared" si="9"/>
        <v>238006</v>
      </c>
      <c r="J104" s="310">
        <v>5500</v>
      </c>
      <c r="K104" s="310"/>
      <c r="L104" s="310"/>
      <c r="M104" s="310"/>
      <c r="N104" s="310"/>
      <c r="O104" s="311">
        <f t="shared" si="11"/>
        <v>243506</v>
      </c>
      <c r="P104" s="312">
        <f t="shared" si="10"/>
        <v>243506</v>
      </c>
      <c r="Q104" s="309"/>
    </row>
    <row r="105" spans="1:17" s="277" customFormat="1" ht="12" customHeight="1">
      <c r="A105" s="309" t="s">
        <v>624</v>
      </c>
      <c r="B105" s="313" t="s">
        <v>352</v>
      </c>
      <c r="C105" s="309" t="s">
        <v>288</v>
      </c>
      <c r="D105" s="310"/>
      <c r="E105" s="310"/>
      <c r="F105" s="310"/>
      <c r="G105" s="310"/>
      <c r="H105" s="310"/>
      <c r="I105" s="311"/>
      <c r="J105" s="310"/>
      <c r="K105" s="310">
        <v>1715</v>
      </c>
      <c r="L105" s="310"/>
      <c r="M105" s="310"/>
      <c r="N105" s="310"/>
      <c r="O105" s="311">
        <f t="shared" si="11"/>
        <v>1715</v>
      </c>
      <c r="P105" s="312">
        <v>1715</v>
      </c>
      <c r="Q105" s="309"/>
    </row>
    <row r="106" spans="1:17" s="277" customFormat="1" ht="12" customHeight="1">
      <c r="A106" s="309" t="s">
        <v>625</v>
      </c>
      <c r="B106" s="313" t="s">
        <v>353</v>
      </c>
      <c r="C106" s="309" t="s">
        <v>103</v>
      </c>
      <c r="D106" s="310"/>
      <c r="E106" s="310"/>
      <c r="F106" s="310"/>
      <c r="G106" s="310"/>
      <c r="H106" s="310"/>
      <c r="I106" s="311"/>
      <c r="J106" s="310"/>
      <c r="K106" s="310"/>
      <c r="L106" s="310">
        <v>30000</v>
      </c>
      <c r="M106" s="310"/>
      <c r="N106" s="310"/>
      <c r="O106" s="311">
        <f t="shared" si="11"/>
        <v>30000</v>
      </c>
      <c r="P106" s="312"/>
      <c r="Q106" s="309"/>
    </row>
    <row r="107" spans="1:17" s="277" customFormat="1" ht="12" customHeight="1">
      <c r="A107" s="309" t="s">
        <v>626</v>
      </c>
      <c r="B107" s="313" t="s">
        <v>354</v>
      </c>
      <c r="C107" s="309" t="s">
        <v>257</v>
      </c>
      <c r="D107" s="310"/>
      <c r="E107" s="310"/>
      <c r="F107" s="310"/>
      <c r="G107" s="310"/>
      <c r="H107" s="310"/>
      <c r="I107" s="311"/>
      <c r="J107" s="310"/>
      <c r="K107" s="310"/>
      <c r="L107" s="310">
        <v>5000</v>
      </c>
      <c r="M107" s="310"/>
      <c r="N107" s="310"/>
      <c r="O107" s="311">
        <f t="shared" si="11"/>
        <v>5000</v>
      </c>
      <c r="P107" s="312"/>
      <c r="Q107" s="309"/>
    </row>
    <row r="108" spans="1:17" s="277" customFormat="1" ht="24" customHeight="1">
      <c r="A108" s="309" t="s">
        <v>628</v>
      </c>
      <c r="B108" s="313" t="s">
        <v>50</v>
      </c>
      <c r="C108" s="309" t="s">
        <v>51</v>
      </c>
      <c r="D108" s="310"/>
      <c r="E108" s="310"/>
      <c r="F108" s="310"/>
      <c r="G108" s="310"/>
      <c r="H108" s="310"/>
      <c r="I108" s="311"/>
      <c r="J108" s="310"/>
      <c r="K108" s="310"/>
      <c r="L108" s="310">
        <v>802</v>
      </c>
      <c r="M108" s="310"/>
      <c r="N108" s="310"/>
      <c r="O108" s="311">
        <f t="shared" si="11"/>
        <v>802</v>
      </c>
      <c r="P108" s="312"/>
      <c r="Q108" s="309"/>
    </row>
    <row r="109" spans="1:17" s="277" customFormat="1" ht="12" customHeight="1">
      <c r="A109" s="309" t="s">
        <v>629</v>
      </c>
      <c r="B109" s="313" t="s">
        <v>52</v>
      </c>
      <c r="C109" s="309" t="s">
        <v>104</v>
      </c>
      <c r="D109" s="310"/>
      <c r="E109" s="310"/>
      <c r="F109" s="310"/>
      <c r="G109" s="310"/>
      <c r="H109" s="310"/>
      <c r="I109" s="311"/>
      <c r="J109" s="310"/>
      <c r="K109" s="310"/>
      <c r="L109" s="310"/>
      <c r="M109" s="310"/>
      <c r="N109" s="310">
        <v>13000</v>
      </c>
      <c r="O109" s="311">
        <f t="shared" si="11"/>
        <v>13000</v>
      </c>
      <c r="P109" s="312">
        <f t="shared" si="10"/>
        <v>13000</v>
      </c>
      <c r="Q109" s="309"/>
    </row>
    <row r="110" spans="1:17" s="277" customFormat="1" ht="21.75" customHeight="1">
      <c r="A110" s="309"/>
      <c r="B110" s="313"/>
      <c r="C110" s="309"/>
      <c r="D110" s="310"/>
      <c r="E110" s="310"/>
      <c r="F110" s="310"/>
      <c r="G110" s="310"/>
      <c r="H110" s="310"/>
      <c r="I110" s="311"/>
      <c r="J110" s="310"/>
      <c r="K110" s="310"/>
      <c r="L110" s="310"/>
      <c r="M110" s="310"/>
      <c r="N110" s="310"/>
      <c r="O110" s="311"/>
      <c r="P110" s="312"/>
      <c r="Q110" s="309"/>
    </row>
    <row r="111" spans="1:17" s="277" customFormat="1" ht="21.75" customHeight="1">
      <c r="A111" s="309"/>
      <c r="B111" s="313"/>
      <c r="C111" s="309"/>
      <c r="D111" s="310"/>
      <c r="E111" s="310"/>
      <c r="F111" s="310"/>
      <c r="G111" s="310"/>
      <c r="H111" s="310"/>
      <c r="I111" s="311"/>
      <c r="J111" s="310"/>
      <c r="K111" s="310"/>
      <c r="L111" s="310"/>
      <c r="M111" s="310"/>
      <c r="N111" s="310"/>
      <c r="O111" s="311"/>
      <c r="P111" s="312"/>
      <c r="Q111" s="309"/>
    </row>
    <row r="112" spans="1:17" s="277" customFormat="1" ht="21.75" customHeight="1">
      <c r="A112" s="309"/>
      <c r="B112" s="313"/>
      <c r="C112" s="309"/>
      <c r="D112" s="310"/>
      <c r="E112" s="310"/>
      <c r="F112" s="310"/>
      <c r="G112" s="310"/>
      <c r="H112" s="310"/>
      <c r="I112" s="311"/>
      <c r="J112" s="310"/>
      <c r="K112" s="310"/>
      <c r="L112" s="310"/>
      <c r="M112" s="310"/>
      <c r="N112" s="310"/>
      <c r="O112" s="311"/>
      <c r="P112" s="312"/>
      <c r="Q112" s="309"/>
    </row>
    <row r="113" spans="1:17" s="277" customFormat="1" ht="21.75" customHeight="1">
      <c r="A113" s="309"/>
      <c r="B113" s="313"/>
      <c r="C113" s="309"/>
      <c r="D113" s="310"/>
      <c r="E113" s="310"/>
      <c r="F113" s="310"/>
      <c r="G113" s="310"/>
      <c r="H113" s="310"/>
      <c r="I113" s="311"/>
      <c r="J113" s="310"/>
      <c r="K113" s="310"/>
      <c r="L113" s="310"/>
      <c r="M113" s="310"/>
      <c r="N113" s="310"/>
      <c r="O113" s="311"/>
      <c r="P113" s="312"/>
      <c r="Q113" s="309"/>
    </row>
    <row r="114" spans="1:17" s="277" customFormat="1" ht="21.75" customHeight="1">
      <c r="A114" s="309"/>
      <c r="B114" s="313"/>
      <c r="C114" s="309"/>
      <c r="D114" s="310"/>
      <c r="E114" s="310"/>
      <c r="F114" s="310"/>
      <c r="G114" s="310"/>
      <c r="H114" s="310"/>
      <c r="I114" s="311"/>
      <c r="J114" s="310"/>
      <c r="K114" s="310"/>
      <c r="L114" s="310"/>
      <c r="M114" s="310"/>
      <c r="N114" s="310"/>
      <c r="O114" s="311"/>
      <c r="P114" s="312"/>
      <c r="Q114" s="309"/>
    </row>
    <row r="115" spans="1:17" s="277" customFormat="1" ht="21.75" customHeight="1">
      <c r="A115" s="309"/>
      <c r="B115" s="313"/>
      <c r="C115" s="309"/>
      <c r="D115" s="310"/>
      <c r="E115" s="310"/>
      <c r="F115" s="310"/>
      <c r="G115" s="310"/>
      <c r="H115" s="310"/>
      <c r="I115" s="311"/>
      <c r="J115" s="310"/>
      <c r="K115" s="310"/>
      <c r="L115" s="310"/>
      <c r="M115" s="310"/>
      <c r="N115" s="310"/>
      <c r="O115" s="311"/>
      <c r="P115" s="312"/>
      <c r="Q115" s="309"/>
    </row>
    <row r="116" spans="1:17" s="277" customFormat="1" ht="21.75" customHeight="1">
      <c r="A116" s="309"/>
      <c r="B116" s="313"/>
      <c r="C116" s="309"/>
      <c r="D116" s="310"/>
      <c r="E116" s="310"/>
      <c r="F116" s="310"/>
      <c r="G116" s="310"/>
      <c r="H116" s="310"/>
      <c r="I116" s="311"/>
      <c r="J116" s="310"/>
      <c r="K116" s="310"/>
      <c r="L116" s="310"/>
      <c r="M116" s="310"/>
      <c r="N116" s="310"/>
      <c r="O116" s="311"/>
      <c r="P116" s="312"/>
      <c r="Q116" s="309"/>
    </row>
    <row r="117" spans="1:17" s="277" customFormat="1" ht="21.75" customHeight="1">
      <c r="A117" s="309"/>
      <c r="B117" s="310"/>
      <c r="C117" s="309"/>
      <c r="D117" s="310"/>
      <c r="E117" s="310"/>
      <c r="F117" s="310"/>
      <c r="G117" s="310"/>
      <c r="H117" s="310"/>
      <c r="I117" s="311"/>
      <c r="J117" s="310"/>
      <c r="K117" s="310"/>
      <c r="L117" s="310"/>
      <c r="M117" s="310"/>
      <c r="N117" s="310"/>
      <c r="O117" s="311"/>
      <c r="P117" s="312"/>
      <c r="Q117" s="309"/>
    </row>
    <row r="118" spans="1:17" s="277" customFormat="1" ht="21.75" customHeight="1">
      <c r="A118" s="309"/>
      <c r="B118" s="310"/>
      <c r="C118" s="309"/>
      <c r="D118" s="310"/>
      <c r="E118" s="310"/>
      <c r="F118" s="310"/>
      <c r="G118" s="310"/>
      <c r="H118" s="310"/>
      <c r="I118" s="311"/>
      <c r="J118" s="310"/>
      <c r="K118" s="310"/>
      <c r="L118" s="310"/>
      <c r="M118" s="310"/>
      <c r="N118" s="310"/>
      <c r="O118" s="311"/>
      <c r="P118" s="312"/>
      <c r="Q118" s="309"/>
    </row>
    <row r="119" spans="1:17" s="277" customFormat="1" ht="21.75" customHeight="1">
      <c r="A119" s="309"/>
      <c r="B119" s="310"/>
      <c r="C119" s="309"/>
      <c r="D119" s="310"/>
      <c r="E119" s="310"/>
      <c r="F119" s="310"/>
      <c r="G119" s="310"/>
      <c r="H119" s="310"/>
      <c r="I119" s="311"/>
      <c r="J119" s="310"/>
      <c r="K119" s="310"/>
      <c r="L119" s="310"/>
      <c r="M119" s="310"/>
      <c r="N119" s="310"/>
      <c r="O119" s="311"/>
      <c r="P119" s="312"/>
      <c r="Q119" s="309"/>
    </row>
    <row r="120" spans="1:17" s="277" customFormat="1" ht="21.75" customHeight="1">
      <c r="A120" s="309"/>
      <c r="B120" s="310"/>
      <c r="C120" s="309"/>
      <c r="D120" s="310"/>
      <c r="E120" s="310"/>
      <c r="F120" s="310"/>
      <c r="G120" s="310"/>
      <c r="H120" s="310"/>
      <c r="I120" s="311"/>
      <c r="J120" s="310"/>
      <c r="K120" s="310"/>
      <c r="L120" s="310"/>
      <c r="M120" s="310"/>
      <c r="N120" s="310"/>
      <c r="O120" s="311"/>
      <c r="P120" s="312"/>
      <c r="Q120" s="309"/>
    </row>
    <row r="121" spans="1:17" s="277" customFormat="1" ht="21.75" customHeight="1">
      <c r="A121" s="309"/>
      <c r="B121" s="310"/>
      <c r="C121" s="309"/>
      <c r="D121" s="310"/>
      <c r="E121" s="310"/>
      <c r="F121" s="310"/>
      <c r="G121" s="310"/>
      <c r="H121" s="310"/>
      <c r="I121" s="311"/>
      <c r="J121" s="310"/>
      <c r="K121" s="310"/>
      <c r="L121" s="310"/>
      <c r="M121" s="310"/>
      <c r="N121" s="310"/>
      <c r="O121" s="311"/>
      <c r="P121" s="312"/>
      <c r="Q121" s="309"/>
    </row>
    <row r="122" spans="2:17" s="257" customFormat="1" ht="6" customHeight="1">
      <c r="B122" s="47"/>
      <c r="D122" s="47"/>
      <c r="E122" s="47"/>
      <c r="F122" s="47"/>
      <c r="G122" s="47"/>
      <c r="H122" s="47"/>
      <c r="I122" s="283"/>
      <c r="J122" s="47"/>
      <c r="K122" s="47"/>
      <c r="L122" s="47"/>
      <c r="M122" s="47"/>
      <c r="N122" s="47"/>
      <c r="O122" s="283"/>
      <c r="P122" s="253"/>
      <c r="Q122" s="255"/>
    </row>
    <row r="123" spans="2:17" s="284" customFormat="1" ht="15" customHeight="1">
      <c r="B123" s="293" t="s">
        <v>54</v>
      </c>
      <c r="C123" s="294"/>
      <c r="D123" s="295">
        <f>SUM(D97:D109)</f>
        <v>1537730</v>
      </c>
      <c r="E123" s="295">
        <f aca="true" t="shared" si="12" ref="E123:P123">SUM(E97:E109)</f>
        <v>520273</v>
      </c>
      <c r="F123" s="295">
        <f t="shared" si="12"/>
        <v>422549</v>
      </c>
      <c r="G123" s="295">
        <f t="shared" si="12"/>
        <v>7211</v>
      </c>
      <c r="H123" s="295">
        <f t="shared" si="12"/>
        <v>0</v>
      </c>
      <c r="I123" s="295">
        <f t="shared" si="12"/>
        <v>2487763</v>
      </c>
      <c r="J123" s="295">
        <f t="shared" si="12"/>
        <v>24350</v>
      </c>
      <c r="K123" s="295">
        <f t="shared" si="12"/>
        <v>4042</v>
      </c>
      <c r="L123" s="295">
        <f t="shared" si="12"/>
        <v>35802</v>
      </c>
      <c r="M123" s="295">
        <f t="shared" si="12"/>
        <v>0</v>
      </c>
      <c r="N123" s="295">
        <f t="shared" si="12"/>
        <v>13000</v>
      </c>
      <c r="O123" s="295">
        <f t="shared" si="12"/>
        <v>2564957</v>
      </c>
      <c r="P123" s="295">
        <f t="shared" si="12"/>
        <v>2529155</v>
      </c>
      <c r="Q123" s="295">
        <v>2090872</v>
      </c>
    </row>
    <row r="124" spans="2:17" s="257" customFormat="1" ht="12.75" customHeight="1">
      <c r="B124" s="296"/>
      <c r="C124" s="277"/>
      <c r="D124" s="62"/>
      <c r="E124" s="62"/>
      <c r="F124" s="62"/>
      <c r="G124" s="62"/>
      <c r="H124" s="62"/>
      <c r="I124" s="278"/>
      <c r="J124" s="62"/>
      <c r="K124" s="62"/>
      <c r="L124" s="62"/>
      <c r="M124" s="62"/>
      <c r="N124" s="62"/>
      <c r="O124" s="280"/>
      <c r="P124" s="279"/>
      <c r="Q124" s="65"/>
    </row>
    <row r="125" spans="1:17" s="284" customFormat="1" ht="12.75" customHeight="1">
      <c r="A125" s="291" t="s">
        <v>55</v>
      </c>
      <c r="B125" s="292" t="s">
        <v>56</v>
      </c>
      <c r="C125" s="297"/>
      <c r="D125" s="298"/>
      <c r="E125" s="298"/>
      <c r="F125" s="298"/>
      <c r="G125" s="298"/>
      <c r="H125" s="298"/>
      <c r="I125" s="299"/>
      <c r="J125" s="298"/>
      <c r="K125" s="298"/>
      <c r="L125" s="298"/>
      <c r="M125" s="298"/>
      <c r="N125" s="298"/>
      <c r="O125" s="300"/>
      <c r="P125" s="301"/>
      <c r="Q125" s="302"/>
    </row>
    <row r="126" spans="2:17" s="257" customFormat="1" ht="8.25" customHeight="1">
      <c r="B126" s="296"/>
      <c r="C126" s="277"/>
      <c r="D126" s="62"/>
      <c r="E126" s="62"/>
      <c r="F126" s="62"/>
      <c r="G126" s="62"/>
      <c r="H126" s="62"/>
      <c r="I126" s="278"/>
      <c r="J126" s="62"/>
      <c r="K126" s="62"/>
      <c r="L126" s="62"/>
      <c r="M126" s="62"/>
      <c r="N126" s="62"/>
      <c r="O126" s="280"/>
      <c r="P126" s="279"/>
      <c r="Q126" s="65"/>
    </row>
    <row r="127" spans="1:17" s="277" customFormat="1" ht="12" customHeight="1">
      <c r="A127" s="309" t="s">
        <v>610</v>
      </c>
      <c r="B127" s="310" t="s">
        <v>57</v>
      </c>
      <c r="C127" s="309" t="s">
        <v>58</v>
      </c>
      <c r="D127" s="310">
        <v>2188</v>
      </c>
      <c r="E127" s="310">
        <v>291</v>
      </c>
      <c r="F127" s="310">
        <v>500</v>
      </c>
      <c r="G127" s="310"/>
      <c r="H127" s="310"/>
      <c r="I127" s="311">
        <f aca="true" t="shared" si="13" ref="I127:I143">SUM(D127:H127)</f>
        <v>2979</v>
      </c>
      <c r="J127" s="310"/>
      <c r="K127" s="310"/>
      <c r="L127" s="310"/>
      <c r="M127" s="310"/>
      <c r="N127" s="310"/>
      <c r="O127" s="311">
        <f aca="true" t="shared" si="14" ref="O127:O145">SUM(I127:N127)</f>
        <v>2979</v>
      </c>
      <c r="P127" s="312"/>
      <c r="Q127" s="309"/>
    </row>
    <row r="128" spans="1:17" s="277" customFormat="1" ht="12" customHeight="1">
      <c r="A128" s="309" t="s">
        <v>611</v>
      </c>
      <c r="B128" s="310" t="s">
        <v>355</v>
      </c>
      <c r="C128" s="309" t="s">
        <v>59</v>
      </c>
      <c r="D128" s="310">
        <v>400</v>
      </c>
      <c r="E128" s="310">
        <v>116</v>
      </c>
      <c r="F128" s="310">
        <v>1284</v>
      </c>
      <c r="G128" s="310"/>
      <c r="H128" s="310"/>
      <c r="I128" s="311">
        <f t="shared" si="13"/>
        <v>1800</v>
      </c>
      <c r="J128" s="310"/>
      <c r="K128" s="310"/>
      <c r="L128" s="310"/>
      <c r="M128" s="310"/>
      <c r="N128" s="310"/>
      <c r="O128" s="311">
        <f t="shared" si="14"/>
        <v>1800</v>
      </c>
      <c r="P128" s="312">
        <f>SUM(I128:N128)</f>
        <v>1800</v>
      </c>
      <c r="Q128" s="309"/>
    </row>
    <row r="129" spans="1:17" s="277" customFormat="1" ht="12" customHeight="1">
      <c r="A129" s="309" t="s">
        <v>612</v>
      </c>
      <c r="B129" s="310" t="s">
        <v>60</v>
      </c>
      <c r="C129" s="309" t="s">
        <v>61</v>
      </c>
      <c r="D129" s="310"/>
      <c r="E129" s="310"/>
      <c r="F129" s="310">
        <v>2000</v>
      </c>
      <c r="G129" s="310"/>
      <c r="H129" s="310"/>
      <c r="I129" s="311">
        <f t="shared" si="13"/>
        <v>2000</v>
      </c>
      <c r="J129" s="310"/>
      <c r="K129" s="310"/>
      <c r="L129" s="310"/>
      <c r="M129" s="310"/>
      <c r="N129" s="310"/>
      <c r="O129" s="311">
        <f t="shared" si="14"/>
        <v>2000</v>
      </c>
      <c r="P129" s="312"/>
      <c r="Q129" s="309"/>
    </row>
    <row r="130" spans="1:17" s="277" customFormat="1" ht="12" customHeight="1">
      <c r="A130" s="309" t="s">
        <v>613</v>
      </c>
      <c r="B130" s="310" t="s">
        <v>62</v>
      </c>
      <c r="C130" s="309" t="s">
        <v>63</v>
      </c>
      <c r="D130" s="310"/>
      <c r="E130" s="310"/>
      <c r="F130" s="310"/>
      <c r="G130" s="310"/>
      <c r="H130" s="310">
        <v>700</v>
      </c>
      <c r="I130" s="311">
        <f t="shared" si="13"/>
        <v>700</v>
      </c>
      <c r="J130" s="310"/>
      <c r="K130" s="310"/>
      <c r="L130" s="310"/>
      <c r="M130" s="310"/>
      <c r="N130" s="310"/>
      <c r="O130" s="311">
        <f t="shared" si="14"/>
        <v>700</v>
      </c>
      <c r="P130" s="312"/>
      <c r="Q130" s="309"/>
    </row>
    <row r="131" spans="1:17" s="277" customFormat="1" ht="12" customHeight="1">
      <c r="A131" s="309" t="s">
        <v>614</v>
      </c>
      <c r="B131" s="310" t="s">
        <v>64</v>
      </c>
      <c r="C131" s="309" t="s">
        <v>65</v>
      </c>
      <c r="D131" s="310">
        <v>350</v>
      </c>
      <c r="E131" s="310">
        <v>39</v>
      </c>
      <c r="F131" s="310"/>
      <c r="G131" s="310"/>
      <c r="H131" s="310"/>
      <c r="I131" s="311">
        <f t="shared" si="13"/>
        <v>389</v>
      </c>
      <c r="J131" s="310"/>
      <c r="K131" s="310"/>
      <c r="L131" s="310"/>
      <c r="M131" s="310"/>
      <c r="N131" s="310"/>
      <c r="O131" s="311">
        <f t="shared" si="14"/>
        <v>389</v>
      </c>
      <c r="P131" s="312"/>
      <c r="Q131" s="309"/>
    </row>
    <row r="132" spans="1:17" s="277" customFormat="1" ht="23.25" customHeight="1">
      <c r="A132" s="309" t="s">
        <v>615</v>
      </c>
      <c r="B132" s="313" t="s">
        <v>67</v>
      </c>
      <c r="C132" s="309" t="s">
        <v>100</v>
      </c>
      <c r="D132" s="309"/>
      <c r="E132" s="310"/>
      <c r="F132" s="310"/>
      <c r="G132" s="310"/>
      <c r="H132" s="310"/>
      <c r="I132" s="311">
        <f t="shared" si="13"/>
        <v>0</v>
      </c>
      <c r="J132" s="310">
        <v>35000</v>
      </c>
      <c r="K132" s="310"/>
      <c r="L132" s="310"/>
      <c r="M132" s="310"/>
      <c r="N132" s="310"/>
      <c r="O132" s="311">
        <f t="shared" si="14"/>
        <v>35000</v>
      </c>
      <c r="P132" s="312">
        <v>35000</v>
      </c>
      <c r="Q132" s="309"/>
    </row>
    <row r="133" spans="1:17" s="277" customFormat="1" ht="39" customHeight="1">
      <c r="A133" s="309" t="s">
        <v>616</v>
      </c>
      <c r="B133" s="313" t="s">
        <v>69</v>
      </c>
      <c r="C133" s="309" t="s">
        <v>70</v>
      </c>
      <c r="D133" s="310"/>
      <c r="E133" s="310"/>
      <c r="F133" s="310"/>
      <c r="G133" s="310"/>
      <c r="H133" s="310">
        <v>1300</v>
      </c>
      <c r="I133" s="311">
        <f t="shared" si="13"/>
        <v>1300</v>
      </c>
      <c r="J133" s="310"/>
      <c r="K133" s="310"/>
      <c r="L133" s="310"/>
      <c r="M133" s="310"/>
      <c r="N133" s="310"/>
      <c r="O133" s="311">
        <f t="shared" si="14"/>
        <v>1300</v>
      </c>
      <c r="P133" s="312">
        <v>1300</v>
      </c>
      <c r="Q133" s="309"/>
    </row>
    <row r="134" spans="1:17" s="277" customFormat="1" ht="12" customHeight="1">
      <c r="A134" s="309" t="s">
        <v>617</v>
      </c>
      <c r="B134" s="313" t="s">
        <v>71</v>
      </c>
      <c r="C134" s="309" t="s">
        <v>72</v>
      </c>
      <c r="D134" s="310"/>
      <c r="E134" s="310"/>
      <c r="F134" s="310"/>
      <c r="G134" s="310"/>
      <c r="H134" s="310">
        <v>2000</v>
      </c>
      <c r="I134" s="311">
        <f t="shared" si="13"/>
        <v>2000</v>
      </c>
      <c r="J134" s="310"/>
      <c r="K134" s="310"/>
      <c r="L134" s="310"/>
      <c r="M134" s="310"/>
      <c r="N134" s="310"/>
      <c r="O134" s="311">
        <f t="shared" si="14"/>
        <v>2000</v>
      </c>
      <c r="P134" s="312"/>
      <c r="Q134" s="309"/>
    </row>
    <row r="135" spans="1:17" s="277" customFormat="1" ht="12" customHeight="1">
      <c r="A135" s="309" t="s">
        <v>624</v>
      </c>
      <c r="B135" s="313" t="s">
        <v>73</v>
      </c>
      <c r="C135" s="309" t="s">
        <v>74</v>
      </c>
      <c r="D135" s="310"/>
      <c r="E135" s="310"/>
      <c r="F135" s="310"/>
      <c r="G135" s="310"/>
      <c r="H135" s="310">
        <v>1200</v>
      </c>
      <c r="I135" s="311">
        <f t="shared" si="13"/>
        <v>1200</v>
      </c>
      <c r="J135" s="310"/>
      <c r="K135" s="310"/>
      <c r="L135" s="310"/>
      <c r="M135" s="310"/>
      <c r="N135" s="310"/>
      <c r="O135" s="311">
        <f t="shared" si="14"/>
        <v>1200</v>
      </c>
      <c r="P135" s="312"/>
      <c r="Q135" s="309"/>
    </row>
    <row r="136" spans="1:17" s="277" customFormat="1" ht="12" customHeight="1">
      <c r="A136" s="309" t="s">
        <v>625</v>
      </c>
      <c r="B136" s="313" t="s">
        <v>75</v>
      </c>
      <c r="C136" s="309" t="s">
        <v>76</v>
      </c>
      <c r="D136" s="310"/>
      <c r="E136" s="310"/>
      <c r="F136" s="310"/>
      <c r="G136" s="310"/>
      <c r="H136" s="310">
        <v>1500</v>
      </c>
      <c r="I136" s="311">
        <f t="shared" si="13"/>
        <v>1500</v>
      </c>
      <c r="J136" s="310"/>
      <c r="K136" s="310"/>
      <c r="L136" s="310"/>
      <c r="M136" s="310"/>
      <c r="N136" s="310"/>
      <c r="O136" s="311">
        <f t="shared" si="14"/>
        <v>1500</v>
      </c>
      <c r="P136" s="312"/>
      <c r="Q136" s="309"/>
    </row>
    <row r="137" spans="1:17" s="277" customFormat="1" ht="12" customHeight="1">
      <c r="A137" s="309" t="s">
        <v>626</v>
      </c>
      <c r="B137" s="313" t="s">
        <v>77</v>
      </c>
      <c r="C137" s="309" t="s">
        <v>78</v>
      </c>
      <c r="D137" s="310"/>
      <c r="E137" s="310"/>
      <c r="F137" s="310"/>
      <c r="G137" s="310"/>
      <c r="H137" s="310"/>
      <c r="I137" s="311">
        <f t="shared" si="13"/>
        <v>0</v>
      </c>
      <c r="J137" s="310"/>
      <c r="K137" s="310"/>
      <c r="L137" s="310"/>
      <c r="M137" s="310"/>
      <c r="N137" s="310">
        <v>15472</v>
      </c>
      <c r="O137" s="311">
        <f t="shared" si="14"/>
        <v>15472</v>
      </c>
      <c r="P137" s="312">
        <v>15472</v>
      </c>
      <c r="Q137" s="309"/>
    </row>
    <row r="138" spans="1:17" s="277" customFormat="1" ht="12" customHeight="1">
      <c r="A138" s="309" t="s">
        <v>628</v>
      </c>
      <c r="B138" s="313" t="s">
        <v>79</v>
      </c>
      <c r="C138" s="309" t="s">
        <v>80</v>
      </c>
      <c r="D138" s="310"/>
      <c r="E138" s="310"/>
      <c r="F138" s="310"/>
      <c r="G138" s="310"/>
      <c r="H138" s="310"/>
      <c r="I138" s="311">
        <f t="shared" si="13"/>
        <v>0</v>
      </c>
      <c r="J138" s="310"/>
      <c r="K138" s="310"/>
      <c r="L138" s="310"/>
      <c r="M138" s="310"/>
      <c r="N138" s="310">
        <v>14728</v>
      </c>
      <c r="O138" s="311">
        <f t="shared" si="14"/>
        <v>14728</v>
      </c>
      <c r="P138" s="312">
        <v>14728</v>
      </c>
      <c r="Q138" s="309"/>
    </row>
    <row r="139" spans="1:17" s="277" customFormat="1" ht="12" customHeight="1">
      <c r="A139" s="309" t="s">
        <v>629</v>
      </c>
      <c r="B139" s="313" t="s">
        <v>356</v>
      </c>
      <c r="C139" s="309" t="s">
        <v>81</v>
      </c>
      <c r="D139" s="310"/>
      <c r="E139" s="310"/>
      <c r="F139" s="310"/>
      <c r="G139" s="310"/>
      <c r="H139" s="310"/>
      <c r="I139" s="311">
        <f t="shared" si="13"/>
        <v>0</v>
      </c>
      <c r="J139" s="310"/>
      <c r="K139" s="310"/>
      <c r="L139" s="310"/>
      <c r="M139" s="310"/>
      <c r="N139" s="310">
        <v>22365</v>
      </c>
      <c r="O139" s="311">
        <f t="shared" si="14"/>
        <v>22365</v>
      </c>
      <c r="P139" s="312">
        <v>22365</v>
      </c>
      <c r="Q139" s="309"/>
    </row>
    <row r="140" spans="1:17" s="277" customFormat="1" ht="12" customHeight="1">
      <c r="A140" s="309" t="s">
        <v>630</v>
      </c>
      <c r="B140" s="313" t="s">
        <v>357</v>
      </c>
      <c r="C140" s="309" t="s">
        <v>83</v>
      </c>
      <c r="D140" s="310"/>
      <c r="E140" s="310"/>
      <c r="F140" s="310"/>
      <c r="G140" s="310"/>
      <c r="H140" s="310"/>
      <c r="I140" s="311"/>
      <c r="J140" s="310"/>
      <c r="K140" s="310"/>
      <c r="L140" s="310"/>
      <c r="M140" s="310"/>
      <c r="N140" s="310">
        <v>9005</v>
      </c>
      <c r="O140" s="311">
        <f t="shared" si="14"/>
        <v>9005</v>
      </c>
      <c r="P140" s="312">
        <v>9005</v>
      </c>
      <c r="Q140" s="309"/>
    </row>
    <row r="141" spans="1:17" s="277" customFormat="1" ht="12" customHeight="1">
      <c r="A141" s="309" t="s">
        <v>631</v>
      </c>
      <c r="B141" s="313" t="s">
        <v>358</v>
      </c>
      <c r="C141" s="309" t="s">
        <v>84</v>
      </c>
      <c r="D141" s="310"/>
      <c r="E141" s="310"/>
      <c r="F141" s="310"/>
      <c r="G141" s="310"/>
      <c r="H141" s="310"/>
      <c r="I141" s="311"/>
      <c r="J141" s="310"/>
      <c r="K141" s="310"/>
      <c r="L141" s="310"/>
      <c r="M141" s="310"/>
      <c r="N141" s="310">
        <v>3000</v>
      </c>
      <c r="O141" s="311">
        <f t="shared" si="14"/>
        <v>3000</v>
      </c>
      <c r="P141" s="312">
        <v>3000</v>
      </c>
      <c r="Q141" s="309"/>
    </row>
    <row r="142" spans="1:17" s="277" customFormat="1" ht="12" customHeight="1">
      <c r="A142" s="309" t="s">
        <v>632</v>
      </c>
      <c r="B142" s="313" t="s">
        <v>359</v>
      </c>
      <c r="C142" s="309" t="s">
        <v>320</v>
      </c>
      <c r="D142" s="310"/>
      <c r="E142" s="310"/>
      <c r="F142" s="310"/>
      <c r="G142" s="310"/>
      <c r="H142" s="310"/>
      <c r="I142" s="311"/>
      <c r="J142" s="310"/>
      <c r="K142" s="310"/>
      <c r="L142" s="310"/>
      <c r="M142" s="310"/>
      <c r="N142" s="310">
        <v>8073</v>
      </c>
      <c r="O142" s="311">
        <f t="shared" si="14"/>
        <v>8073</v>
      </c>
      <c r="P142" s="312">
        <v>8073</v>
      </c>
      <c r="Q142" s="309"/>
    </row>
    <row r="143" spans="1:17" s="277" customFormat="1" ht="25.5">
      <c r="A143" s="309" t="s">
        <v>633</v>
      </c>
      <c r="B143" s="313" t="s">
        <v>82</v>
      </c>
      <c r="C143" s="309" t="s">
        <v>322</v>
      </c>
      <c r="D143" s="310"/>
      <c r="E143" s="310"/>
      <c r="F143" s="310"/>
      <c r="G143" s="310"/>
      <c r="H143" s="310"/>
      <c r="I143" s="311">
        <f t="shared" si="13"/>
        <v>0</v>
      </c>
      <c r="J143" s="310"/>
      <c r="K143" s="310"/>
      <c r="L143" s="310"/>
      <c r="M143" s="310"/>
      <c r="N143" s="310">
        <v>16525</v>
      </c>
      <c r="O143" s="311">
        <f t="shared" si="14"/>
        <v>16525</v>
      </c>
      <c r="P143" s="312">
        <v>16525</v>
      </c>
      <c r="Q143" s="309"/>
    </row>
    <row r="144" spans="1:17" s="277" customFormat="1" ht="12" customHeight="1">
      <c r="A144" s="309" t="s">
        <v>634</v>
      </c>
      <c r="B144" s="313" t="s">
        <v>360</v>
      </c>
      <c r="C144" s="309" t="s">
        <v>323</v>
      </c>
      <c r="D144" s="310"/>
      <c r="E144" s="310"/>
      <c r="F144" s="310"/>
      <c r="G144" s="310"/>
      <c r="H144" s="310"/>
      <c r="I144" s="311"/>
      <c r="J144" s="310"/>
      <c r="K144" s="310"/>
      <c r="L144" s="310"/>
      <c r="M144" s="310"/>
      <c r="N144" s="310">
        <v>1700</v>
      </c>
      <c r="O144" s="311">
        <f t="shared" si="14"/>
        <v>1700</v>
      </c>
      <c r="P144" s="312">
        <v>1700</v>
      </c>
      <c r="Q144" s="309"/>
    </row>
    <row r="145" spans="1:17" s="277" customFormat="1" ht="12" customHeight="1">
      <c r="A145" s="309" t="s">
        <v>911</v>
      </c>
      <c r="B145" s="313" t="s">
        <v>361</v>
      </c>
      <c r="C145" s="309" t="s">
        <v>324</v>
      </c>
      <c r="D145" s="310"/>
      <c r="E145" s="310"/>
      <c r="F145" s="310"/>
      <c r="G145" s="310"/>
      <c r="H145" s="310"/>
      <c r="I145" s="311"/>
      <c r="J145" s="310"/>
      <c r="K145" s="310"/>
      <c r="L145" s="310"/>
      <c r="M145" s="310"/>
      <c r="N145" s="310">
        <v>5000</v>
      </c>
      <c r="O145" s="311">
        <f t="shared" si="14"/>
        <v>5000</v>
      </c>
      <c r="P145" s="312"/>
      <c r="Q145" s="309"/>
    </row>
    <row r="146" spans="1:17" s="277" customFormat="1" ht="21.75" customHeight="1">
      <c r="A146" s="309"/>
      <c r="B146" s="313"/>
      <c r="C146" s="309"/>
      <c r="D146" s="310"/>
      <c r="E146" s="310"/>
      <c r="F146" s="310"/>
      <c r="G146" s="310"/>
      <c r="H146" s="310"/>
      <c r="I146" s="311"/>
      <c r="J146" s="310"/>
      <c r="K146" s="310"/>
      <c r="L146" s="310"/>
      <c r="M146" s="310"/>
      <c r="N146" s="310"/>
      <c r="O146" s="311"/>
      <c r="P146" s="312"/>
      <c r="Q146" s="309"/>
    </row>
    <row r="147" spans="1:17" s="277" customFormat="1" ht="21.75" customHeight="1">
      <c r="A147" s="309"/>
      <c r="B147" s="310"/>
      <c r="C147" s="309"/>
      <c r="D147" s="310"/>
      <c r="E147" s="310"/>
      <c r="F147" s="310"/>
      <c r="G147" s="310"/>
      <c r="H147" s="310"/>
      <c r="I147" s="311"/>
      <c r="J147" s="310"/>
      <c r="K147" s="310"/>
      <c r="L147" s="310"/>
      <c r="M147" s="310"/>
      <c r="N147" s="310"/>
      <c r="O147" s="311"/>
      <c r="P147" s="312"/>
      <c r="Q147" s="309"/>
    </row>
    <row r="148" spans="1:17" s="277" customFormat="1" ht="21.75" customHeight="1">
      <c r="A148" s="309"/>
      <c r="B148" s="310"/>
      <c r="C148" s="309"/>
      <c r="D148" s="310"/>
      <c r="E148" s="310"/>
      <c r="F148" s="310"/>
      <c r="G148" s="310"/>
      <c r="H148" s="310"/>
      <c r="I148" s="311"/>
      <c r="J148" s="310"/>
      <c r="K148" s="310"/>
      <c r="L148" s="310"/>
      <c r="M148" s="310"/>
      <c r="N148" s="310"/>
      <c r="O148" s="311"/>
      <c r="P148" s="312"/>
      <c r="Q148" s="309"/>
    </row>
    <row r="149" spans="1:17" s="277" customFormat="1" ht="21.75" customHeight="1">
      <c r="A149" s="309"/>
      <c r="B149" s="310"/>
      <c r="C149" s="309"/>
      <c r="D149" s="310"/>
      <c r="E149" s="310"/>
      <c r="F149" s="310"/>
      <c r="G149" s="310"/>
      <c r="H149" s="310"/>
      <c r="I149" s="311"/>
      <c r="J149" s="310"/>
      <c r="K149" s="310"/>
      <c r="L149" s="310"/>
      <c r="M149" s="310"/>
      <c r="N149" s="310"/>
      <c r="O149" s="311"/>
      <c r="P149" s="312"/>
      <c r="Q149" s="309"/>
    </row>
    <row r="150" spans="1:17" s="277" customFormat="1" ht="21.75" customHeight="1">
      <c r="A150" s="309"/>
      <c r="B150" s="310"/>
      <c r="C150" s="309"/>
      <c r="D150" s="310"/>
      <c r="E150" s="310"/>
      <c r="F150" s="310"/>
      <c r="G150" s="310"/>
      <c r="H150" s="310"/>
      <c r="I150" s="311"/>
      <c r="J150" s="310"/>
      <c r="K150" s="310"/>
      <c r="L150" s="310"/>
      <c r="M150" s="310"/>
      <c r="N150" s="310"/>
      <c r="O150" s="311"/>
      <c r="P150" s="312"/>
      <c r="Q150" s="309"/>
    </row>
    <row r="151" spans="1:17" s="277" customFormat="1" ht="21.75" customHeight="1">
      <c r="A151" s="309"/>
      <c r="B151" s="310"/>
      <c r="C151" s="309"/>
      <c r="D151" s="310"/>
      <c r="E151" s="310"/>
      <c r="F151" s="310"/>
      <c r="G151" s="310"/>
      <c r="H151" s="310"/>
      <c r="I151" s="311"/>
      <c r="J151" s="310"/>
      <c r="K151" s="310"/>
      <c r="L151" s="310"/>
      <c r="M151" s="310"/>
      <c r="N151" s="310"/>
      <c r="O151" s="311"/>
      <c r="P151" s="312"/>
      <c r="Q151" s="309"/>
    </row>
    <row r="152" spans="1:17" s="277" customFormat="1" ht="21.75" customHeight="1">
      <c r="A152" s="309"/>
      <c r="B152" s="310"/>
      <c r="C152" s="309"/>
      <c r="D152" s="310"/>
      <c r="E152" s="310"/>
      <c r="F152" s="310"/>
      <c r="G152" s="310"/>
      <c r="H152" s="310"/>
      <c r="I152" s="311"/>
      <c r="J152" s="310"/>
      <c r="K152" s="310"/>
      <c r="L152" s="310"/>
      <c r="M152" s="310"/>
      <c r="N152" s="310"/>
      <c r="O152" s="311"/>
      <c r="P152" s="312"/>
      <c r="Q152" s="309"/>
    </row>
    <row r="153" spans="1:17" s="277" customFormat="1" ht="21.75" customHeight="1">
      <c r="A153" s="309"/>
      <c r="B153" s="310"/>
      <c r="C153" s="309"/>
      <c r="D153" s="310"/>
      <c r="E153" s="310"/>
      <c r="F153" s="310"/>
      <c r="G153" s="310"/>
      <c r="H153" s="310"/>
      <c r="I153" s="311"/>
      <c r="J153" s="310"/>
      <c r="K153" s="310"/>
      <c r="L153" s="310"/>
      <c r="M153" s="310"/>
      <c r="N153" s="310"/>
      <c r="O153" s="311"/>
      <c r="P153" s="312"/>
      <c r="Q153" s="309"/>
    </row>
    <row r="154" spans="1:17" s="277" customFormat="1" ht="21.75" customHeight="1">
      <c r="A154" s="309"/>
      <c r="B154" s="310"/>
      <c r="C154" s="309"/>
      <c r="D154" s="310"/>
      <c r="E154" s="310"/>
      <c r="F154" s="310"/>
      <c r="G154" s="310"/>
      <c r="H154" s="310"/>
      <c r="I154" s="311"/>
      <c r="J154" s="310"/>
      <c r="K154" s="310"/>
      <c r="L154" s="310"/>
      <c r="M154" s="310"/>
      <c r="N154" s="310"/>
      <c r="O154" s="311"/>
      <c r="P154" s="312"/>
      <c r="Q154" s="309"/>
    </row>
    <row r="155" spans="1:17" s="277" customFormat="1" ht="21.75" customHeight="1">
      <c r="A155" s="309"/>
      <c r="B155" s="310"/>
      <c r="C155" s="309"/>
      <c r="D155" s="310"/>
      <c r="E155" s="310"/>
      <c r="F155" s="310"/>
      <c r="G155" s="310"/>
      <c r="H155" s="310"/>
      <c r="I155" s="311"/>
      <c r="J155" s="310"/>
      <c r="K155" s="310"/>
      <c r="L155" s="310"/>
      <c r="M155" s="310"/>
      <c r="N155" s="310"/>
      <c r="O155" s="311"/>
      <c r="P155" s="312"/>
      <c r="Q155" s="309"/>
    </row>
    <row r="156" spans="1:17" s="277" customFormat="1" ht="21.75" customHeight="1">
      <c r="A156" s="309"/>
      <c r="B156" s="310"/>
      <c r="C156" s="309"/>
      <c r="D156" s="310"/>
      <c r="E156" s="310"/>
      <c r="F156" s="310"/>
      <c r="G156" s="310"/>
      <c r="H156" s="310"/>
      <c r="I156" s="311"/>
      <c r="J156" s="310"/>
      <c r="K156" s="310"/>
      <c r="L156" s="310"/>
      <c r="M156" s="310"/>
      <c r="N156" s="310"/>
      <c r="O156" s="311"/>
      <c r="P156" s="312"/>
      <c r="Q156" s="309"/>
    </row>
    <row r="157" spans="1:17" s="277" customFormat="1" ht="21.75" customHeight="1">
      <c r="A157" s="309"/>
      <c r="B157" s="313"/>
      <c r="C157" s="309"/>
      <c r="D157" s="309"/>
      <c r="E157" s="310"/>
      <c r="F157" s="310"/>
      <c r="G157" s="310"/>
      <c r="H157" s="310"/>
      <c r="I157" s="311"/>
      <c r="J157" s="310"/>
      <c r="K157" s="310"/>
      <c r="L157" s="310"/>
      <c r="M157" s="310"/>
      <c r="N157" s="310"/>
      <c r="O157" s="311"/>
      <c r="P157" s="312"/>
      <c r="Q157" s="309"/>
    </row>
    <row r="158" spans="1:17" s="277" customFormat="1" ht="21.75" customHeight="1">
      <c r="A158" s="309"/>
      <c r="B158" s="313"/>
      <c r="C158" s="309"/>
      <c r="D158" s="310"/>
      <c r="E158" s="310"/>
      <c r="F158" s="310"/>
      <c r="G158" s="310"/>
      <c r="H158" s="310"/>
      <c r="I158" s="311"/>
      <c r="J158" s="310"/>
      <c r="K158" s="310"/>
      <c r="L158" s="310"/>
      <c r="M158" s="310"/>
      <c r="N158" s="310"/>
      <c r="O158" s="311"/>
      <c r="P158" s="312"/>
      <c r="Q158" s="309"/>
    </row>
    <row r="159" spans="1:17" s="277" customFormat="1" ht="21.75" customHeight="1">
      <c r="A159" s="309"/>
      <c r="B159" s="313"/>
      <c r="C159" s="309"/>
      <c r="D159" s="310"/>
      <c r="E159" s="310"/>
      <c r="F159" s="310"/>
      <c r="G159" s="310"/>
      <c r="H159" s="310"/>
      <c r="I159" s="311"/>
      <c r="J159" s="310"/>
      <c r="K159" s="310"/>
      <c r="L159" s="310"/>
      <c r="M159" s="310"/>
      <c r="N159" s="310"/>
      <c r="O159" s="311"/>
      <c r="P159" s="312"/>
      <c r="Q159" s="309"/>
    </row>
    <row r="160" spans="1:17" s="277" customFormat="1" ht="21.75" customHeight="1">
      <c r="A160" s="309"/>
      <c r="B160" s="313"/>
      <c r="C160" s="309"/>
      <c r="D160" s="310"/>
      <c r="E160" s="310"/>
      <c r="F160" s="310"/>
      <c r="G160" s="310"/>
      <c r="H160" s="310"/>
      <c r="I160" s="311"/>
      <c r="J160" s="310"/>
      <c r="K160" s="310"/>
      <c r="L160" s="310"/>
      <c r="M160" s="310"/>
      <c r="N160" s="310"/>
      <c r="O160" s="311"/>
      <c r="P160" s="312"/>
      <c r="Q160" s="309"/>
    </row>
    <row r="161" spans="1:17" s="277" customFormat="1" ht="21.75" customHeight="1">
      <c r="A161" s="309"/>
      <c r="B161" s="313"/>
      <c r="C161" s="309"/>
      <c r="D161" s="310"/>
      <c r="E161" s="310"/>
      <c r="F161" s="310"/>
      <c r="G161" s="310"/>
      <c r="H161" s="310"/>
      <c r="I161" s="311"/>
      <c r="J161" s="310"/>
      <c r="K161" s="310"/>
      <c r="L161" s="310"/>
      <c r="M161" s="310"/>
      <c r="N161" s="310"/>
      <c r="O161" s="311"/>
      <c r="P161" s="312"/>
      <c r="Q161" s="309"/>
    </row>
    <row r="162" spans="2:17" s="257" customFormat="1" ht="4.5" customHeight="1">
      <c r="B162" s="258"/>
      <c r="D162" s="47"/>
      <c r="E162" s="47"/>
      <c r="F162" s="47"/>
      <c r="G162" s="47"/>
      <c r="H162" s="47"/>
      <c r="I162" s="283"/>
      <c r="J162" s="47"/>
      <c r="K162" s="47"/>
      <c r="L162" s="47"/>
      <c r="M162" s="47"/>
      <c r="N162" s="47"/>
      <c r="O162" s="283"/>
      <c r="P162" s="253"/>
      <c r="Q162" s="255"/>
    </row>
    <row r="163" spans="2:17" s="284" customFormat="1" ht="15" customHeight="1">
      <c r="B163" s="293" t="s">
        <v>88</v>
      </c>
      <c r="C163" s="294"/>
      <c r="D163" s="295">
        <f>SUM(D127:D145)</f>
        <v>2938</v>
      </c>
      <c r="E163" s="295">
        <f aca="true" t="shared" si="15" ref="E163:P163">SUM(E127:E145)</f>
        <v>446</v>
      </c>
      <c r="F163" s="295">
        <f t="shared" si="15"/>
        <v>3784</v>
      </c>
      <c r="G163" s="295">
        <f t="shared" si="15"/>
        <v>0</v>
      </c>
      <c r="H163" s="295">
        <f t="shared" si="15"/>
        <v>6700</v>
      </c>
      <c r="I163" s="295">
        <f t="shared" si="15"/>
        <v>13868</v>
      </c>
      <c r="J163" s="295">
        <f t="shared" si="15"/>
        <v>35000</v>
      </c>
      <c r="K163" s="295">
        <f t="shared" si="15"/>
        <v>0</v>
      </c>
      <c r="L163" s="295">
        <f t="shared" si="15"/>
        <v>0</v>
      </c>
      <c r="M163" s="295">
        <f t="shared" si="15"/>
        <v>0</v>
      </c>
      <c r="N163" s="295">
        <f t="shared" si="15"/>
        <v>95868</v>
      </c>
      <c r="O163" s="295">
        <f t="shared" si="15"/>
        <v>144736</v>
      </c>
      <c r="P163" s="295">
        <f t="shared" si="15"/>
        <v>128968</v>
      </c>
      <c r="Q163" s="54">
        <v>117614</v>
      </c>
    </row>
    <row r="164" spans="2:17" s="257" customFormat="1" ht="7.5" customHeight="1" thickBot="1">
      <c r="B164" s="47"/>
      <c r="D164" s="47"/>
      <c r="E164" s="47"/>
      <c r="F164" s="47"/>
      <c r="G164" s="47"/>
      <c r="H164" s="47"/>
      <c r="I164" s="282"/>
      <c r="J164" s="47"/>
      <c r="K164" s="47"/>
      <c r="L164" s="47"/>
      <c r="M164" s="47"/>
      <c r="N164" s="47"/>
      <c r="O164" s="283"/>
      <c r="P164" s="253"/>
      <c r="Q164" s="255"/>
    </row>
    <row r="165" spans="2:17" s="284" customFormat="1" ht="18" customHeight="1" thickBot="1">
      <c r="B165" s="285" t="s">
        <v>89</v>
      </c>
      <c r="C165" s="286"/>
      <c r="D165" s="99">
        <f aca="true" t="shared" si="16" ref="D165:J165">SUM(D93+D123+D163)</f>
        <v>3033561</v>
      </c>
      <c r="E165" s="99">
        <f t="shared" si="16"/>
        <v>1031953</v>
      </c>
      <c r="F165" s="99">
        <f t="shared" si="16"/>
        <v>812706</v>
      </c>
      <c r="G165" s="99">
        <f t="shared" si="16"/>
        <v>7211</v>
      </c>
      <c r="H165" s="99">
        <f t="shared" si="16"/>
        <v>12925</v>
      </c>
      <c r="I165" s="304">
        <f t="shared" si="16"/>
        <v>4898356</v>
      </c>
      <c r="J165" s="99">
        <f t="shared" si="16"/>
        <v>62790</v>
      </c>
      <c r="K165" s="99">
        <f>SUM(K163,K123,K93)</f>
        <v>4042</v>
      </c>
      <c r="L165" s="99">
        <f>SUM(L93+L123+L163)</f>
        <v>35802</v>
      </c>
      <c r="M165" s="99">
        <f>SUM(M93+M123+M163)</f>
        <v>0</v>
      </c>
      <c r="N165" s="99">
        <f>SUM(N93+N123+N163)</f>
        <v>116700</v>
      </c>
      <c r="O165" s="287">
        <f>SUM(O93+O123+O163)</f>
        <v>5117690</v>
      </c>
      <c r="P165" s="256">
        <f>SUM(P93+P123+P163)</f>
        <v>5053772</v>
      </c>
      <c r="Q165" s="57">
        <v>4042738</v>
      </c>
    </row>
    <row r="166" spans="2:17" s="284" customFormat="1" ht="12.75" customHeight="1">
      <c r="B166" s="275"/>
      <c r="C166" s="297"/>
      <c r="D166" s="298"/>
      <c r="E166" s="298"/>
      <c r="F166" s="298"/>
      <c r="G166" s="298"/>
      <c r="H166" s="298"/>
      <c r="I166" s="299"/>
      <c r="J166" s="298"/>
      <c r="K166" s="298"/>
      <c r="L166" s="298"/>
      <c r="M166" s="298"/>
      <c r="N166" s="298"/>
      <c r="O166" s="300"/>
      <c r="P166" s="301"/>
      <c r="Q166" s="302"/>
    </row>
    <row r="167" spans="1:17" s="257" customFormat="1" ht="15.75">
      <c r="A167" s="288" t="s">
        <v>90</v>
      </c>
      <c r="B167" s="289" t="s">
        <v>91</v>
      </c>
      <c r="D167" s="47"/>
      <c r="E167" s="47"/>
      <c r="F167" s="47"/>
      <c r="G167" s="47"/>
      <c r="H167" s="47"/>
      <c r="I167" s="282"/>
      <c r="J167" s="47"/>
      <c r="K167" s="47"/>
      <c r="L167" s="47"/>
      <c r="M167" s="47"/>
      <c r="N167" s="47"/>
      <c r="O167" s="283"/>
      <c r="P167" s="253"/>
      <c r="Q167" s="255"/>
    </row>
    <row r="168" spans="2:17" s="257" customFormat="1" ht="6.75" customHeight="1">
      <c r="B168" s="47"/>
      <c r="D168" s="47"/>
      <c r="E168" s="47"/>
      <c r="F168" s="47"/>
      <c r="G168" s="47"/>
      <c r="H168" s="47"/>
      <c r="I168" s="282"/>
      <c r="J168" s="47"/>
      <c r="K168" s="47"/>
      <c r="L168" s="47"/>
      <c r="M168" s="47"/>
      <c r="N168" s="47"/>
      <c r="O168" s="283"/>
      <c r="P168" s="253"/>
      <c r="Q168" s="255"/>
    </row>
    <row r="169" spans="1:17" s="277" customFormat="1" ht="12" customHeight="1">
      <c r="A169" s="309" t="s">
        <v>610</v>
      </c>
      <c r="B169" s="310" t="s">
        <v>92</v>
      </c>
      <c r="C169" s="309" t="s">
        <v>347</v>
      </c>
      <c r="D169" s="310">
        <v>9253</v>
      </c>
      <c r="E169" s="310">
        <v>3220</v>
      </c>
      <c r="F169" s="310">
        <v>6705</v>
      </c>
      <c r="G169" s="310"/>
      <c r="H169" s="310"/>
      <c r="I169" s="311">
        <f>SUM(D169:H169)</f>
        <v>19178</v>
      </c>
      <c r="J169" s="310"/>
      <c r="K169" s="310"/>
      <c r="L169" s="310"/>
      <c r="M169" s="310"/>
      <c r="N169" s="310"/>
      <c r="O169" s="311">
        <f>SUM(I169:N169)</f>
        <v>19178</v>
      </c>
      <c r="P169" s="312">
        <f>SUM(I169:N169)</f>
        <v>19178</v>
      </c>
      <c r="Q169" s="309"/>
    </row>
    <row r="170" spans="1:17" s="277" customFormat="1" ht="12" customHeight="1">
      <c r="A170" s="309" t="s">
        <v>611</v>
      </c>
      <c r="B170" s="310" t="s">
        <v>1010</v>
      </c>
      <c r="C170" s="309" t="s">
        <v>362</v>
      </c>
      <c r="D170" s="310">
        <v>30761</v>
      </c>
      <c r="E170" s="310">
        <v>10525</v>
      </c>
      <c r="F170" s="310">
        <v>14914</v>
      </c>
      <c r="G170" s="310"/>
      <c r="H170" s="310"/>
      <c r="I170" s="311">
        <f aca="true" t="shared" si="17" ref="I170:I178">SUM(D170:H170)</f>
        <v>56200</v>
      </c>
      <c r="J170" s="310">
        <v>1000</v>
      </c>
      <c r="K170" s="310"/>
      <c r="L170" s="310"/>
      <c r="M170" s="310"/>
      <c r="N170" s="310"/>
      <c r="O170" s="311">
        <f>SUM(I170:N170)</f>
        <v>57200</v>
      </c>
      <c r="P170" s="312">
        <f>SUM(I170:N170)</f>
        <v>57200</v>
      </c>
      <c r="Q170" s="309"/>
    </row>
    <row r="171" spans="1:17" s="277" customFormat="1" ht="12" customHeight="1">
      <c r="A171" s="309" t="s">
        <v>612</v>
      </c>
      <c r="B171" s="310" t="s">
        <v>1011</v>
      </c>
      <c r="C171" s="309" t="s">
        <v>93</v>
      </c>
      <c r="D171" s="310">
        <v>88587</v>
      </c>
      <c r="E171" s="310">
        <v>29747</v>
      </c>
      <c r="F171" s="310">
        <v>25863</v>
      </c>
      <c r="G171" s="310"/>
      <c r="H171" s="310"/>
      <c r="I171" s="311">
        <f t="shared" si="17"/>
        <v>144197</v>
      </c>
      <c r="J171" s="310">
        <v>2250</v>
      </c>
      <c r="K171" s="310"/>
      <c r="L171" s="310"/>
      <c r="M171" s="310"/>
      <c r="N171" s="310"/>
      <c r="O171" s="311">
        <f>SUM(I171:N171)</f>
        <v>146447</v>
      </c>
      <c r="P171" s="312">
        <f>SUM(I171:N171)</f>
        <v>146447</v>
      </c>
      <c r="Q171" s="309"/>
    </row>
    <row r="172" spans="1:17" s="277" customFormat="1" ht="12" customHeight="1">
      <c r="A172" s="309" t="s">
        <v>613</v>
      </c>
      <c r="B172" s="310" t="s">
        <v>815</v>
      </c>
      <c r="C172" s="309" t="s">
        <v>95</v>
      </c>
      <c r="D172" s="310">
        <v>638</v>
      </c>
      <c r="E172" s="310">
        <v>76</v>
      </c>
      <c r="F172" s="310">
        <v>3361</v>
      </c>
      <c r="G172" s="310"/>
      <c r="H172" s="310">
        <v>11756</v>
      </c>
      <c r="I172" s="311">
        <f t="shared" si="17"/>
        <v>15831</v>
      </c>
      <c r="J172" s="310"/>
      <c r="K172" s="310"/>
      <c r="L172" s="310"/>
      <c r="M172" s="310"/>
      <c r="N172" s="310"/>
      <c r="O172" s="311">
        <f aca="true" t="shared" si="18" ref="O172:O178">SUM(I172:N172)</f>
        <v>15831</v>
      </c>
      <c r="P172" s="312"/>
      <c r="Q172" s="309"/>
    </row>
    <row r="173" spans="1:17" s="277" customFormat="1" ht="12" customHeight="1">
      <c r="A173" s="309" t="s">
        <v>614</v>
      </c>
      <c r="B173" s="310" t="s">
        <v>816</v>
      </c>
      <c r="C173" s="309" t="s">
        <v>96</v>
      </c>
      <c r="D173" s="310">
        <v>649</v>
      </c>
      <c r="E173" s="310">
        <v>178</v>
      </c>
      <c r="F173" s="310">
        <v>3773</v>
      </c>
      <c r="G173" s="310"/>
      <c r="H173" s="310">
        <v>5390</v>
      </c>
      <c r="I173" s="311">
        <f t="shared" si="17"/>
        <v>9990</v>
      </c>
      <c r="J173" s="310"/>
      <c r="K173" s="310"/>
      <c r="L173" s="310"/>
      <c r="M173" s="310"/>
      <c r="N173" s="310"/>
      <c r="O173" s="311">
        <f t="shared" si="18"/>
        <v>9990</v>
      </c>
      <c r="P173" s="312">
        <v>4650</v>
      </c>
      <c r="Q173" s="309"/>
    </row>
    <row r="174" spans="1:17" s="277" customFormat="1" ht="12" customHeight="1">
      <c r="A174" s="309" t="s">
        <v>615</v>
      </c>
      <c r="B174" s="313" t="s">
        <v>363</v>
      </c>
      <c r="C174" s="309" t="s">
        <v>115</v>
      </c>
      <c r="D174" s="309"/>
      <c r="E174" s="310"/>
      <c r="F174" s="310"/>
      <c r="G174" s="310"/>
      <c r="H174" s="310">
        <v>54000</v>
      </c>
      <c r="I174" s="311">
        <f t="shared" si="17"/>
        <v>54000</v>
      </c>
      <c r="J174" s="310"/>
      <c r="K174" s="310"/>
      <c r="L174" s="310"/>
      <c r="M174" s="310"/>
      <c r="N174" s="310"/>
      <c r="O174" s="311">
        <f t="shared" si="18"/>
        <v>54000</v>
      </c>
      <c r="P174" s="312"/>
      <c r="Q174" s="309"/>
    </row>
    <row r="175" spans="1:17" s="277" customFormat="1" ht="12" customHeight="1">
      <c r="A175" s="309" t="s">
        <v>616</v>
      </c>
      <c r="B175" s="313" t="s">
        <v>98</v>
      </c>
      <c r="C175" s="309" t="s">
        <v>97</v>
      </c>
      <c r="D175" s="310"/>
      <c r="E175" s="310"/>
      <c r="F175" s="310"/>
      <c r="G175" s="310"/>
      <c r="H175" s="310">
        <v>40000</v>
      </c>
      <c r="I175" s="311">
        <f t="shared" si="17"/>
        <v>40000</v>
      </c>
      <c r="J175" s="310"/>
      <c r="K175" s="310"/>
      <c r="L175" s="310"/>
      <c r="M175" s="310"/>
      <c r="N175" s="310"/>
      <c r="O175" s="311">
        <f t="shared" si="18"/>
        <v>40000</v>
      </c>
      <c r="P175" s="312"/>
      <c r="Q175" s="309"/>
    </row>
    <row r="176" spans="1:17" s="277" customFormat="1" ht="12" customHeight="1">
      <c r="A176" s="309" t="s">
        <v>617</v>
      </c>
      <c r="B176" s="313" t="s">
        <v>364</v>
      </c>
      <c r="C176" s="309" t="s">
        <v>193</v>
      </c>
      <c r="D176" s="310"/>
      <c r="E176" s="310"/>
      <c r="F176" s="310">
        <v>2500</v>
      </c>
      <c r="G176" s="310"/>
      <c r="H176" s="310"/>
      <c r="I176" s="311">
        <f t="shared" si="17"/>
        <v>2500</v>
      </c>
      <c r="J176" s="310"/>
      <c r="K176" s="310"/>
      <c r="L176" s="310"/>
      <c r="M176" s="310"/>
      <c r="N176" s="310"/>
      <c r="O176" s="311">
        <f t="shared" si="18"/>
        <v>2500</v>
      </c>
      <c r="P176" s="312"/>
      <c r="Q176" s="309"/>
    </row>
    <row r="177" spans="1:17" s="277" customFormat="1" ht="26.25" customHeight="1">
      <c r="A177" s="309" t="s">
        <v>624</v>
      </c>
      <c r="B177" s="313" t="s">
        <v>101</v>
      </c>
      <c r="C177" s="309" t="s">
        <v>102</v>
      </c>
      <c r="D177" s="310"/>
      <c r="E177" s="310"/>
      <c r="F177" s="310"/>
      <c r="G177" s="310"/>
      <c r="H177" s="310">
        <v>101267</v>
      </c>
      <c r="I177" s="311">
        <f t="shared" si="17"/>
        <v>101267</v>
      </c>
      <c r="J177" s="310"/>
      <c r="K177" s="310"/>
      <c r="L177" s="310"/>
      <c r="M177" s="310"/>
      <c r="N177" s="310"/>
      <c r="O177" s="311">
        <f t="shared" si="18"/>
        <v>101267</v>
      </c>
      <c r="P177" s="312"/>
      <c r="Q177" s="309"/>
    </row>
    <row r="178" spans="1:17" s="277" customFormat="1" ht="12.75" customHeight="1">
      <c r="A178" s="309" t="s">
        <v>625</v>
      </c>
      <c r="B178" s="313" t="s">
        <v>365</v>
      </c>
      <c r="C178" s="309" t="s">
        <v>107</v>
      </c>
      <c r="D178" s="310"/>
      <c r="E178" s="310"/>
      <c r="F178" s="310"/>
      <c r="G178" s="310"/>
      <c r="H178" s="310">
        <v>2000</v>
      </c>
      <c r="I178" s="311">
        <f t="shared" si="17"/>
        <v>2000</v>
      </c>
      <c r="J178" s="310"/>
      <c r="K178" s="310"/>
      <c r="L178" s="310"/>
      <c r="M178" s="310"/>
      <c r="N178" s="310"/>
      <c r="O178" s="311">
        <f t="shared" si="18"/>
        <v>2000</v>
      </c>
      <c r="P178" s="312"/>
      <c r="Q178" s="309"/>
    </row>
    <row r="179" spans="1:17" s="277" customFormat="1" ht="25.5" customHeight="1">
      <c r="A179" s="309"/>
      <c r="B179" s="313"/>
      <c r="C179" s="309"/>
      <c r="D179" s="310"/>
      <c r="E179" s="310"/>
      <c r="F179" s="310"/>
      <c r="G179" s="310"/>
      <c r="H179" s="310"/>
      <c r="I179" s="311"/>
      <c r="J179" s="310"/>
      <c r="K179" s="310"/>
      <c r="L179" s="310"/>
      <c r="M179" s="310"/>
      <c r="N179" s="310"/>
      <c r="O179" s="311"/>
      <c r="P179" s="312"/>
      <c r="Q179" s="309"/>
    </row>
    <row r="180" spans="1:17" s="277" customFormat="1" ht="25.5" customHeight="1">
      <c r="A180" s="309"/>
      <c r="B180" s="313"/>
      <c r="C180" s="309"/>
      <c r="D180" s="310"/>
      <c r="E180" s="310"/>
      <c r="F180" s="310"/>
      <c r="G180" s="310"/>
      <c r="H180" s="310"/>
      <c r="I180" s="311"/>
      <c r="J180" s="310"/>
      <c r="K180" s="310"/>
      <c r="L180" s="310"/>
      <c r="M180" s="310"/>
      <c r="N180" s="310"/>
      <c r="O180" s="311"/>
      <c r="P180" s="312"/>
      <c r="Q180" s="309"/>
    </row>
    <row r="181" spans="1:17" s="277" customFormat="1" ht="25.5" customHeight="1">
      <c r="A181" s="309"/>
      <c r="B181" s="313"/>
      <c r="C181" s="309"/>
      <c r="D181" s="310"/>
      <c r="E181" s="310"/>
      <c r="F181" s="310"/>
      <c r="G181" s="310"/>
      <c r="H181" s="310"/>
      <c r="I181" s="311"/>
      <c r="J181" s="310"/>
      <c r="K181" s="310"/>
      <c r="L181" s="310"/>
      <c r="M181" s="310"/>
      <c r="N181" s="310"/>
      <c r="O181" s="311"/>
      <c r="P181" s="312"/>
      <c r="Q181" s="309"/>
    </row>
    <row r="182" spans="1:17" s="277" customFormat="1" ht="25.5" customHeight="1">
      <c r="A182" s="309"/>
      <c r="B182" s="313"/>
      <c r="C182" s="309"/>
      <c r="D182" s="310"/>
      <c r="E182" s="310"/>
      <c r="F182" s="310"/>
      <c r="G182" s="310"/>
      <c r="H182" s="310"/>
      <c r="I182" s="311"/>
      <c r="J182" s="310"/>
      <c r="K182" s="310"/>
      <c r="L182" s="310"/>
      <c r="M182" s="310"/>
      <c r="N182" s="310"/>
      <c r="O182" s="311"/>
      <c r="P182" s="312"/>
      <c r="Q182" s="309"/>
    </row>
    <row r="183" spans="1:17" s="277" customFormat="1" ht="25.5" customHeight="1">
      <c r="A183" s="309"/>
      <c r="B183" s="313"/>
      <c r="C183" s="309"/>
      <c r="D183" s="310"/>
      <c r="E183" s="310"/>
      <c r="F183" s="310"/>
      <c r="G183" s="310"/>
      <c r="H183" s="310"/>
      <c r="I183" s="311"/>
      <c r="J183" s="310"/>
      <c r="K183" s="310"/>
      <c r="L183" s="310"/>
      <c r="M183" s="310"/>
      <c r="N183" s="310"/>
      <c r="O183" s="311"/>
      <c r="P183" s="312"/>
      <c r="Q183" s="309"/>
    </row>
    <row r="184" spans="1:17" s="277" customFormat="1" ht="25.5" customHeight="1">
      <c r="A184" s="309"/>
      <c r="B184" s="313"/>
      <c r="C184" s="309"/>
      <c r="D184" s="310"/>
      <c r="E184" s="310"/>
      <c r="F184" s="310"/>
      <c r="G184" s="310"/>
      <c r="H184" s="310"/>
      <c r="I184" s="311"/>
      <c r="J184" s="310"/>
      <c r="K184" s="310"/>
      <c r="L184" s="310"/>
      <c r="M184" s="310"/>
      <c r="N184" s="310"/>
      <c r="O184" s="311"/>
      <c r="P184" s="312"/>
      <c r="Q184" s="309"/>
    </row>
    <row r="185" spans="1:17" s="277" customFormat="1" ht="25.5" customHeight="1">
      <c r="A185" s="309"/>
      <c r="B185" s="313"/>
      <c r="C185" s="309"/>
      <c r="D185" s="310"/>
      <c r="E185" s="310"/>
      <c r="F185" s="310"/>
      <c r="G185" s="310"/>
      <c r="H185" s="310"/>
      <c r="I185" s="311"/>
      <c r="J185" s="310"/>
      <c r="K185" s="310"/>
      <c r="L185" s="310"/>
      <c r="M185" s="310"/>
      <c r="N185" s="310"/>
      <c r="O185" s="311"/>
      <c r="P185" s="312"/>
      <c r="Q185" s="309"/>
    </row>
    <row r="186" spans="1:17" s="277" customFormat="1" ht="25.5" customHeight="1">
      <c r="A186" s="309"/>
      <c r="B186" s="313"/>
      <c r="C186" s="309"/>
      <c r="D186" s="310"/>
      <c r="E186" s="310"/>
      <c r="F186" s="310"/>
      <c r="G186" s="310"/>
      <c r="H186" s="310"/>
      <c r="I186" s="311"/>
      <c r="J186" s="310"/>
      <c r="K186" s="310"/>
      <c r="L186" s="310"/>
      <c r="M186" s="310"/>
      <c r="N186" s="310"/>
      <c r="O186" s="311"/>
      <c r="P186" s="312"/>
      <c r="Q186" s="309"/>
    </row>
    <row r="187" spans="1:17" s="277" customFormat="1" ht="25.5" customHeight="1">
      <c r="A187" s="309"/>
      <c r="B187" s="313"/>
      <c r="C187" s="309"/>
      <c r="D187" s="310"/>
      <c r="E187" s="310"/>
      <c r="F187" s="310"/>
      <c r="G187" s="310"/>
      <c r="H187" s="310"/>
      <c r="I187" s="311"/>
      <c r="J187" s="310"/>
      <c r="K187" s="310"/>
      <c r="L187" s="310"/>
      <c r="M187" s="310"/>
      <c r="N187" s="310"/>
      <c r="O187" s="311"/>
      <c r="P187" s="312"/>
      <c r="Q187" s="309"/>
    </row>
    <row r="188" spans="1:17" s="277" customFormat="1" ht="25.5" customHeight="1">
      <c r="A188" s="309"/>
      <c r="B188" s="313"/>
      <c r="C188" s="309"/>
      <c r="D188" s="310"/>
      <c r="E188" s="310"/>
      <c r="F188" s="310"/>
      <c r="G188" s="310"/>
      <c r="H188" s="310"/>
      <c r="I188" s="311"/>
      <c r="J188" s="310"/>
      <c r="K188" s="310"/>
      <c r="L188" s="310"/>
      <c r="M188" s="310"/>
      <c r="N188" s="310"/>
      <c r="O188" s="311"/>
      <c r="P188" s="312"/>
      <c r="Q188" s="309"/>
    </row>
    <row r="189" spans="1:17" s="277" customFormat="1" ht="25.5" customHeight="1">
      <c r="A189" s="309"/>
      <c r="B189" s="310"/>
      <c r="C189" s="309"/>
      <c r="D189" s="310"/>
      <c r="E189" s="310"/>
      <c r="F189" s="310"/>
      <c r="G189" s="310"/>
      <c r="H189" s="310"/>
      <c r="I189" s="311"/>
      <c r="J189" s="310"/>
      <c r="K189" s="310"/>
      <c r="L189" s="310"/>
      <c r="M189" s="310"/>
      <c r="N189" s="310"/>
      <c r="O189" s="311"/>
      <c r="P189" s="312"/>
      <c r="Q189" s="309"/>
    </row>
    <row r="190" spans="1:17" s="277" customFormat="1" ht="25.5" customHeight="1">
      <c r="A190" s="309"/>
      <c r="B190" s="310"/>
      <c r="C190" s="309"/>
      <c r="D190" s="310"/>
      <c r="E190" s="310"/>
      <c r="F190" s="310"/>
      <c r="G190" s="310"/>
      <c r="H190" s="310"/>
      <c r="I190" s="311"/>
      <c r="J190" s="310"/>
      <c r="K190" s="310"/>
      <c r="L190" s="310"/>
      <c r="M190" s="310"/>
      <c r="N190" s="310"/>
      <c r="O190" s="311"/>
      <c r="P190" s="312"/>
      <c r="Q190" s="309"/>
    </row>
    <row r="191" spans="1:17" s="277" customFormat="1" ht="25.5" customHeight="1">
      <c r="A191" s="309"/>
      <c r="B191" s="310"/>
      <c r="C191" s="309"/>
      <c r="D191" s="310"/>
      <c r="E191" s="310"/>
      <c r="F191" s="310"/>
      <c r="G191" s="310"/>
      <c r="H191" s="310"/>
      <c r="I191" s="311"/>
      <c r="J191" s="310"/>
      <c r="K191" s="310"/>
      <c r="L191" s="310"/>
      <c r="M191" s="310"/>
      <c r="N191" s="310"/>
      <c r="O191" s="311"/>
      <c r="P191" s="312"/>
      <c r="Q191" s="309"/>
    </row>
    <row r="192" spans="1:17" s="277" customFormat="1" ht="25.5" customHeight="1">
      <c r="A192" s="309"/>
      <c r="B192" s="310"/>
      <c r="C192" s="309"/>
      <c r="D192" s="310"/>
      <c r="E192" s="310"/>
      <c r="F192" s="310"/>
      <c r="G192" s="310"/>
      <c r="H192" s="310"/>
      <c r="I192" s="311"/>
      <c r="J192" s="310"/>
      <c r="K192" s="310"/>
      <c r="L192" s="310"/>
      <c r="M192" s="310"/>
      <c r="N192" s="310"/>
      <c r="O192" s="311"/>
      <c r="P192" s="312"/>
      <c r="Q192" s="309"/>
    </row>
    <row r="193" spans="2:17" s="257" customFormat="1" ht="4.5" customHeight="1" thickBot="1">
      <c r="B193" s="47"/>
      <c r="D193" s="47"/>
      <c r="E193" s="47"/>
      <c r="F193" s="47"/>
      <c r="G193" s="47"/>
      <c r="H193" s="47"/>
      <c r="I193" s="282"/>
      <c r="J193" s="47"/>
      <c r="K193" s="47"/>
      <c r="L193" s="47"/>
      <c r="M193" s="47"/>
      <c r="N193" s="47"/>
      <c r="O193" s="283"/>
      <c r="P193" s="253"/>
      <c r="Q193" s="255"/>
    </row>
    <row r="194" spans="2:17" s="284" customFormat="1" ht="18" customHeight="1" thickBot="1">
      <c r="B194" s="285" t="s">
        <v>108</v>
      </c>
      <c r="C194" s="286"/>
      <c r="D194" s="99">
        <f>SUM(D169:D178)</f>
        <v>129888</v>
      </c>
      <c r="E194" s="99">
        <f aca="true" t="shared" si="19" ref="E194:P194">SUM(E169:E178)</f>
        <v>43746</v>
      </c>
      <c r="F194" s="99">
        <f t="shared" si="19"/>
        <v>57116</v>
      </c>
      <c r="G194" s="99">
        <f t="shared" si="19"/>
        <v>0</v>
      </c>
      <c r="H194" s="99">
        <f t="shared" si="19"/>
        <v>214413</v>
      </c>
      <c r="I194" s="99">
        <f t="shared" si="19"/>
        <v>445163</v>
      </c>
      <c r="J194" s="99">
        <f t="shared" si="19"/>
        <v>3250</v>
      </c>
      <c r="K194" s="99">
        <f t="shared" si="19"/>
        <v>0</v>
      </c>
      <c r="L194" s="99">
        <f t="shared" si="19"/>
        <v>0</v>
      </c>
      <c r="M194" s="99">
        <f t="shared" si="19"/>
        <v>0</v>
      </c>
      <c r="N194" s="99">
        <f t="shared" si="19"/>
        <v>0</v>
      </c>
      <c r="O194" s="99">
        <f t="shared" si="19"/>
        <v>448413</v>
      </c>
      <c r="P194" s="99">
        <f t="shared" si="19"/>
        <v>227475</v>
      </c>
      <c r="Q194" s="57">
        <v>408662</v>
      </c>
    </row>
    <row r="195" spans="2:17" s="257" customFormat="1" ht="6.75" customHeight="1">
      <c r="B195" s="47"/>
      <c r="D195" s="47"/>
      <c r="E195" s="47"/>
      <c r="F195" s="47"/>
      <c r="G195" s="47"/>
      <c r="H195" s="47"/>
      <c r="I195" s="282"/>
      <c r="J195" s="47"/>
      <c r="K195" s="47"/>
      <c r="L195" s="47"/>
      <c r="M195" s="47"/>
      <c r="N195" s="47"/>
      <c r="O195" s="283"/>
      <c r="P195" s="253"/>
      <c r="Q195" s="255"/>
    </row>
    <row r="196" spans="1:17" s="257" customFormat="1" ht="12.75" customHeight="1">
      <c r="A196" s="288" t="s">
        <v>109</v>
      </c>
      <c r="B196" s="289" t="s">
        <v>110</v>
      </c>
      <c r="D196" s="47"/>
      <c r="E196" s="47"/>
      <c r="F196" s="47"/>
      <c r="G196" s="47"/>
      <c r="H196" s="47"/>
      <c r="I196" s="282"/>
      <c r="J196" s="47"/>
      <c r="K196" s="47"/>
      <c r="L196" s="47"/>
      <c r="M196" s="47"/>
      <c r="N196" s="47"/>
      <c r="O196" s="283"/>
      <c r="P196" s="253"/>
      <c r="Q196" s="255"/>
    </row>
    <row r="197" spans="2:17" s="257" customFormat="1" ht="5.25" customHeight="1">
      <c r="B197" s="47"/>
      <c r="D197" s="47"/>
      <c r="E197" s="47"/>
      <c r="F197" s="47"/>
      <c r="G197" s="47"/>
      <c r="H197" s="47"/>
      <c r="I197" s="282"/>
      <c r="J197" s="47"/>
      <c r="K197" s="47"/>
      <c r="L197" s="47"/>
      <c r="M197" s="47"/>
      <c r="N197" s="47"/>
      <c r="O197" s="283"/>
      <c r="P197" s="253"/>
      <c r="Q197" s="255"/>
    </row>
    <row r="198" spans="1:17" s="277" customFormat="1" ht="12.75" customHeight="1">
      <c r="A198" s="309" t="s">
        <v>610</v>
      </c>
      <c r="B198" s="310" t="s">
        <v>111</v>
      </c>
      <c r="C198" s="309" t="s">
        <v>366</v>
      </c>
      <c r="D198" s="310">
        <v>8636</v>
      </c>
      <c r="E198" s="310">
        <v>2982</v>
      </c>
      <c r="F198" s="310">
        <v>19069</v>
      </c>
      <c r="G198" s="310"/>
      <c r="H198" s="310"/>
      <c r="I198" s="311">
        <f>SUM(D198:H198)</f>
        <v>30687</v>
      </c>
      <c r="J198" s="310"/>
      <c r="K198" s="310"/>
      <c r="L198" s="310"/>
      <c r="M198" s="310"/>
      <c r="N198" s="310"/>
      <c r="O198" s="311">
        <f aca="true" t="shared" si="20" ref="O198:O210">SUM(I198:N198)</f>
        <v>30687</v>
      </c>
      <c r="P198" s="312"/>
      <c r="Q198" s="309"/>
    </row>
    <row r="199" spans="1:17" s="277" customFormat="1" ht="12.75" customHeight="1">
      <c r="A199" s="309" t="s">
        <v>611</v>
      </c>
      <c r="B199" s="310" t="s">
        <v>112</v>
      </c>
      <c r="C199" s="309" t="s">
        <v>113</v>
      </c>
      <c r="D199" s="310">
        <v>2128</v>
      </c>
      <c r="E199" s="310">
        <v>236</v>
      </c>
      <c r="F199" s="310">
        <v>1340</v>
      </c>
      <c r="G199" s="310"/>
      <c r="H199" s="310">
        <v>28490</v>
      </c>
      <c r="I199" s="311">
        <f>SUM(D199:H199)</f>
        <v>32194</v>
      </c>
      <c r="J199" s="310"/>
      <c r="K199" s="310"/>
      <c r="L199" s="310"/>
      <c r="M199" s="310"/>
      <c r="N199" s="310"/>
      <c r="O199" s="311">
        <f t="shared" si="20"/>
        <v>32194</v>
      </c>
      <c r="P199" s="312">
        <v>26690</v>
      </c>
      <c r="Q199" s="309"/>
    </row>
    <row r="200" spans="1:17" s="277" customFormat="1" ht="12.75" customHeight="1">
      <c r="A200" s="309" t="s">
        <v>612</v>
      </c>
      <c r="B200" s="310" t="s">
        <v>114</v>
      </c>
      <c r="C200" s="309" t="s">
        <v>307</v>
      </c>
      <c r="D200" s="310"/>
      <c r="E200" s="310"/>
      <c r="F200" s="310"/>
      <c r="G200" s="310"/>
      <c r="H200" s="310">
        <v>11361</v>
      </c>
      <c r="I200" s="311">
        <f aca="true" t="shared" si="21" ref="I200:I210">SUM(D200:H200)</f>
        <v>11361</v>
      </c>
      <c r="J200" s="310"/>
      <c r="K200" s="310"/>
      <c r="L200" s="310"/>
      <c r="M200" s="310"/>
      <c r="N200" s="310"/>
      <c r="O200" s="311">
        <f t="shared" si="20"/>
        <v>11361</v>
      </c>
      <c r="P200" s="312"/>
      <c r="Q200" s="309"/>
    </row>
    <row r="201" spans="1:17" s="277" customFormat="1" ht="12.75" customHeight="1">
      <c r="A201" s="309" t="s">
        <v>613</v>
      </c>
      <c r="B201" s="310" t="s">
        <v>116</v>
      </c>
      <c r="C201" s="309" t="s">
        <v>156</v>
      </c>
      <c r="D201" s="310"/>
      <c r="E201" s="310"/>
      <c r="F201" s="310"/>
      <c r="G201" s="310"/>
      <c r="H201" s="310">
        <v>37000</v>
      </c>
      <c r="I201" s="311">
        <f t="shared" si="21"/>
        <v>37000</v>
      </c>
      <c r="J201" s="310"/>
      <c r="K201" s="310"/>
      <c r="L201" s="310"/>
      <c r="M201" s="310"/>
      <c r="N201" s="310"/>
      <c r="O201" s="311">
        <f t="shared" si="20"/>
        <v>37000</v>
      </c>
      <c r="P201" s="312"/>
      <c r="Q201" s="309"/>
    </row>
    <row r="202" spans="1:17" s="277" customFormat="1" ht="12.75" customHeight="1">
      <c r="A202" s="309" t="s">
        <v>614</v>
      </c>
      <c r="B202" s="310" t="s">
        <v>367</v>
      </c>
      <c r="C202" s="309" t="s">
        <v>215</v>
      </c>
      <c r="D202" s="310"/>
      <c r="E202" s="310"/>
      <c r="F202" s="310"/>
      <c r="G202" s="310"/>
      <c r="H202" s="310"/>
      <c r="I202" s="311">
        <f>SUM(D202:H202)</f>
        <v>0</v>
      </c>
      <c r="J202" s="310"/>
      <c r="K202" s="310">
        <v>22000</v>
      </c>
      <c r="L202" s="310"/>
      <c r="M202" s="310"/>
      <c r="N202" s="310"/>
      <c r="O202" s="311">
        <f t="shared" si="20"/>
        <v>22000</v>
      </c>
      <c r="P202" s="312"/>
      <c r="Q202" s="309"/>
    </row>
    <row r="203" spans="1:17" s="277" customFormat="1" ht="12.75" customHeight="1">
      <c r="A203" s="309" t="s">
        <v>615</v>
      </c>
      <c r="B203" s="313" t="s">
        <v>368</v>
      </c>
      <c r="C203" s="309" t="s">
        <v>140</v>
      </c>
      <c r="D203" s="309"/>
      <c r="E203" s="310"/>
      <c r="F203" s="310"/>
      <c r="G203" s="310"/>
      <c r="H203" s="310">
        <v>3000</v>
      </c>
      <c r="I203" s="311">
        <f>SUM(D203:H203)</f>
        <v>3000</v>
      </c>
      <c r="J203" s="310"/>
      <c r="K203" s="310"/>
      <c r="L203" s="310"/>
      <c r="M203" s="310"/>
      <c r="N203" s="310"/>
      <c r="O203" s="311">
        <f t="shared" si="20"/>
        <v>3000</v>
      </c>
      <c r="P203" s="312"/>
      <c r="Q203" s="309"/>
    </row>
    <row r="204" spans="1:17" s="277" customFormat="1" ht="12.75" customHeight="1">
      <c r="A204" s="309" t="s">
        <v>616</v>
      </c>
      <c r="B204" s="313" t="s">
        <v>118</v>
      </c>
      <c r="C204" s="309" t="s">
        <v>119</v>
      </c>
      <c r="D204" s="310"/>
      <c r="E204" s="310"/>
      <c r="F204" s="310"/>
      <c r="G204" s="310"/>
      <c r="H204" s="310">
        <v>36000</v>
      </c>
      <c r="I204" s="311">
        <f t="shared" si="21"/>
        <v>36000</v>
      </c>
      <c r="J204" s="310"/>
      <c r="K204" s="310"/>
      <c r="L204" s="310"/>
      <c r="M204" s="310"/>
      <c r="N204" s="310"/>
      <c r="O204" s="311">
        <f t="shared" si="20"/>
        <v>36000</v>
      </c>
      <c r="P204" s="312"/>
      <c r="Q204" s="309"/>
    </row>
    <row r="205" spans="1:17" s="277" customFormat="1" ht="12.75" customHeight="1">
      <c r="A205" s="309" t="s">
        <v>617</v>
      </c>
      <c r="B205" s="313" t="s">
        <v>369</v>
      </c>
      <c r="C205" s="309" t="s">
        <v>17</v>
      </c>
      <c r="D205" s="310"/>
      <c r="E205" s="310"/>
      <c r="F205" s="310"/>
      <c r="G205" s="310"/>
      <c r="H205" s="310">
        <v>22979</v>
      </c>
      <c r="I205" s="311">
        <f>SUM(D205:H205)</f>
        <v>22979</v>
      </c>
      <c r="J205" s="310"/>
      <c r="K205" s="310"/>
      <c r="L205" s="310">
        <v>7660</v>
      </c>
      <c r="M205" s="310"/>
      <c r="N205" s="310"/>
      <c r="O205" s="311">
        <f>SUM(I205:N205)</f>
        <v>30639</v>
      </c>
      <c r="P205" s="312"/>
      <c r="Q205" s="309"/>
    </row>
    <row r="206" spans="1:17" s="277" customFormat="1" ht="12.75" customHeight="1">
      <c r="A206" s="309" t="s">
        <v>624</v>
      </c>
      <c r="B206" s="313" t="s">
        <v>120</v>
      </c>
      <c r="C206" s="309" t="s">
        <v>11</v>
      </c>
      <c r="D206" s="310"/>
      <c r="E206" s="310"/>
      <c r="F206" s="310"/>
      <c r="G206" s="310"/>
      <c r="H206" s="310"/>
      <c r="I206" s="311">
        <f t="shared" si="21"/>
        <v>0</v>
      </c>
      <c r="J206" s="310"/>
      <c r="K206" s="310"/>
      <c r="L206" s="310"/>
      <c r="M206" s="310">
        <v>40080</v>
      </c>
      <c r="N206" s="310"/>
      <c r="O206" s="311">
        <f t="shared" si="20"/>
        <v>40080</v>
      </c>
      <c r="P206" s="312"/>
      <c r="Q206" s="309"/>
    </row>
    <row r="207" spans="1:17" s="277" customFormat="1" ht="12.75" customHeight="1">
      <c r="A207" s="309" t="s">
        <v>625</v>
      </c>
      <c r="B207" s="313" t="s">
        <v>121</v>
      </c>
      <c r="C207" s="309" t="s">
        <v>267</v>
      </c>
      <c r="D207" s="310"/>
      <c r="E207" s="310"/>
      <c r="F207" s="310">
        <v>35964</v>
      </c>
      <c r="G207" s="310"/>
      <c r="H207" s="310"/>
      <c r="I207" s="311">
        <f t="shared" si="21"/>
        <v>35964</v>
      </c>
      <c r="J207" s="310"/>
      <c r="K207" s="310"/>
      <c r="L207" s="310"/>
      <c r="M207" s="310"/>
      <c r="N207" s="310"/>
      <c r="O207" s="311">
        <f t="shared" si="20"/>
        <v>35964</v>
      </c>
      <c r="P207" s="312"/>
      <c r="Q207" s="309"/>
    </row>
    <row r="208" spans="1:17" s="277" customFormat="1" ht="12.75" customHeight="1">
      <c r="A208" s="309" t="s">
        <v>626</v>
      </c>
      <c r="B208" s="313" t="s">
        <v>123</v>
      </c>
      <c r="C208" s="309" t="s">
        <v>122</v>
      </c>
      <c r="D208" s="310"/>
      <c r="E208" s="310"/>
      <c r="F208" s="310">
        <v>27916</v>
      </c>
      <c r="G208" s="310"/>
      <c r="H208" s="310"/>
      <c r="I208" s="311">
        <f t="shared" si="21"/>
        <v>27916</v>
      </c>
      <c r="J208" s="310"/>
      <c r="K208" s="310"/>
      <c r="L208" s="310"/>
      <c r="M208" s="310"/>
      <c r="N208" s="310"/>
      <c r="O208" s="311">
        <f t="shared" si="20"/>
        <v>27916</v>
      </c>
      <c r="P208" s="312"/>
      <c r="Q208" s="309"/>
    </row>
    <row r="209" spans="1:17" s="277" customFormat="1" ht="13.5" customHeight="1">
      <c r="A209" s="309" t="s">
        <v>628</v>
      </c>
      <c r="B209" s="313" t="s">
        <v>125</v>
      </c>
      <c r="C209" s="309" t="s">
        <v>126</v>
      </c>
      <c r="D209" s="310"/>
      <c r="E209" s="310"/>
      <c r="F209" s="310">
        <v>2405</v>
      </c>
      <c r="G209" s="310"/>
      <c r="H209" s="310"/>
      <c r="I209" s="311">
        <f t="shared" si="21"/>
        <v>2405</v>
      </c>
      <c r="J209" s="310"/>
      <c r="K209" s="310"/>
      <c r="L209" s="310"/>
      <c r="M209" s="310"/>
      <c r="N209" s="310"/>
      <c r="O209" s="311">
        <f t="shared" si="20"/>
        <v>2405</v>
      </c>
      <c r="P209" s="312"/>
      <c r="Q209" s="309"/>
    </row>
    <row r="210" spans="1:17" s="277" customFormat="1" ht="12.75" customHeight="1">
      <c r="A210" s="309" t="s">
        <v>629</v>
      </c>
      <c r="B210" s="313" t="s">
        <v>127</v>
      </c>
      <c r="C210" s="309" t="s">
        <v>128</v>
      </c>
      <c r="D210" s="310"/>
      <c r="E210" s="310"/>
      <c r="F210" s="310"/>
      <c r="G210" s="310"/>
      <c r="H210" s="310"/>
      <c r="I210" s="311">
        <f t="shared" si="21"/>
        <v>0</v>
      </c>
      <c r="J210" s="310"/>
      <c r="K210" s="310"/>
      <c r="L210" s="310">
        <v>12628</v>
      </c>
      <c r="M210" s="310"/>
      <c r="N210" s="310"/>
      <c r="O210" s="311">
        <f t="shared" si="20"/>
        <v>12628</v>
      </c>
      <c r="P210" s="312"/>
      <c r="Q210" s="309"/>
    </row>
    <row r="211" spans="1:17" s="277" customFormat="1" ht="26.25" customHeight="1">
      <c r="A211" s="309"/>
      <c r="B211" s="313"/>
      <c r="C211" s="309"/>
      <c r="D211" s="310"/>
      <c r="E211" s="310"/>
      <c r="F211" s="310"/>
      <c r="G211" s="310"/>
      <c r="H211" s="310"/>
      <c r="I211" s="311"/>
      <c r="J211" s="310"/>
      <c r="K211" s="310"/>
      <c r="L211" s="310"/>
      <c r="M211" s="310"/>
      <c r="N211" s="310"/>
      <c r="O211" s="311"/>
      <c r="P211" s="312"/>
      <c r="Q211" s="309"/>
    </row>
    <row r="212" spans="1:17" s="277" customFormat="1" ht="26.25" customHeight="1">
      <c r="A212" s="309"/>
      <c r="B212" s="313"/>
      <c r="C212" s="309"/>
      <c r="D212" s="310"/>
      <c r="E212" s="310"/>
      <c r="F212" s="310"/>
      <c r="G212" s="310"/>
      <c r="H212" s="310"/>
      <c r="I212" s="311"/>
      <c r="J212" s="310"/>
      <c r="K212" s="310"/>
      <c r="L212" s="310"/>
      <c r="M212" s="310"/>
      <c r="N212" s="310"/>
      <c r="O212" s="311"/>
      <c r="P212" s="312"/>
      <c r="Q212" s="309"/>
    </row>
    <row r="213" spans="1:17" s="277" customFormat="1" ht="26.25" customHeight="1">
      <c r="A213" s="309"/>
      <c r="B213" s="313"/>
      <c r="C213" s="309"/>
      <c r="D213" s="310"/>
      <c r="E213" s="310"/>
      <c r="F213" s="310"/>
      <c r="G213" s="310"/>
      <c r="H213" s="310"/>
      <c r="I213" s="311"/>
      <c r="J213" s="310"/>
      <c r="K213" s="310"/>
      <c r="L213" s="310"/>
      <c r="M213" s="310"/>
      <c r="N213" s="310"/>
      <c r="O213" s="311"/>
      <c r="P213" s="312"/>
      <c r="Q213" s="309"/>
    </row>
    <row r="214" spans="1:17" s="277" customFormat="1" ht="26.25" customHeight="1">
      <c r="A214" s="309"/>
      <c r="B214" s="313"/>
      <c r="C214" s="309"/>
      <c r="D214" s="310"/>
      <c r="E214" s="310"/>
      <c r="F214" s="310"/>
      <c r="G214" s="310"/>
      <c r="H214" s="310"/>
      <c r="I214" s="311"/>
      <c r="J214" s="310"/>
      <c r="K214" s="310"/>
      <c r="L214" s="310"/>
      <c r="M214" s="310"/>
      <c r="N214" s="310"/>
      <c r="O214" s="311"/>
      <c r="P214" s="312"/>
      <c r="Q214" s="309"/>
    </row>
    <row r="215" spans="1:17" s="277" customFormat="1" ht="26.25" customHeight="1">
      <c r="A215" s="309"/>
      <c r="B215" s="313"/>
      <c r="C215" s="309"/>
      <c r="D215" s="310"/>
      <c r="E215" s="310"/>
      <c r="F215" s="310"/>
      <c r="G215" s="310"/>
      <c r="H215" s="310"/>
      <c r="I215" s="311"/>
      <c r="J215" s="310"/>
      <c r="K215" s="310"/>
      <c r="L215" s="310"/>
      <c r="M215" s="310"/>
      <c r="N215" s="310"/>
      <c r="O215" s="311"/>
      <c r="P215" s="312"/>
      <c r="Q215" s="309"/>
    </row>
    <row r="216" spans="1:17" s="277" customFormat="1" ht="26.25" customHeight="1">
      <c r="A216" s="309"/>
      <c r="B216" s="313"/>
      <c r="C216" s="309"/>
      <c r="D216" s="310"/>
      <c r="E216" s="310"/>
      <c r="F216" s="310"/>
      <c r="G216" s="310"/>
      <c r="H216" s="310"/>
      <c r="I216" s="311"/>
      <c r="J216" s="310"/>
      <c r="K216" s="310"/>
      <c r="L216" s="310"/>
      <c r="M216" s="310"/>
      <c r="N216" s="310"/>
      <c r="O216" s="311"/>
      <c r="P216" s="312"/>
      <c r="Q216" s="309"/>
    </row>
    <row r="217" spans="1:17" s="277" customFormat="1" ht="26.25" customHeight="1">
      <c r="A217" s="309"/>
      <c r="B217" s="313"/>
      <c r="C217" s="309"/>
      <c r="D217" s="310"/>
      <c r="E217" s="310"/>
      <c r="F217" s="310"/>
      <c r="G217" s="310"/>
      <c r="H217" s="310"/>
      <c r="I217" s="311"/>
      <c r="J217" s="310"/>
      <c r="K217" s="310"/>
      <c r="L217" s="310"/>
      <c r="M217" s="310"/>
      <c r="N217" s="310"/>
      <c r="O217" s="311"/>
      <c r="P217" s="312"/>
      <c r="Q217" s="309"/>
    </row>
    <row r="218" spans="1:17" s="277" customFormat="1" ht="26.25" customHeight="1">
      <c r="A218" s="309"/>
      <c r="B218" s="310"/>
      <c r="C218" s="309"/>
      <c r="D218" s="310"/>
      <c r="E218" s="310"/>
      <c r="F218" s="310"/>
      <c r="G218" s="310"/>
      <c r="H218" s="310"/>
      <c r="I218" s="311"/>
      <c r="J218" s="310"/>
      <c r="K218" s="310"/>
      <c r="L218" s="310"/>
      <c r="M218" s="310"/>
      <c r="N218" s="310"/>
      <c r="O218" s="311"/>
      <c r="P218" s="312"/>
      <c r="Q218" s="309"/>
    </row>
    <row r="219" spans="1:17" s="277" customFormat="1" ht="26.25" customHeight="1">
      <c r="A219" s="309"/>
      <c r="B219" s="310"/>
      <c r="C219" s="309"/>
      <c r="D219" s="310"/>
      <c r="E219" s="310"/>
      <c r="F219" s="310"/>
      <c r="G219" s="310"/>
      <c r="H219" s="310"/>
      <c r="I219" s="311"/>
      <c r="J219" s="310"/>
      <c r="K219" s="310"/>
      <c r="L219" s="310"/>
      <c r="M219" s="310"/>
      <c r="N219" s="310"/>
      <c r="O219" s="311"/>
      <c r="P219" s="312"/>
      <c r="Q219" s="309"/>
    </row>
    <row r="220" spans="1:17" s="277" customFormat="1" ht="26.25" customHeight="1">
      <c r="A220" s="309"/>
      <c r="B220" s="310"/>
      <c r="C220" s="309"/>
      <c r="D220" s="310"/>
      <c r="E220" s="310"/>
      <c r="F220" s="310"/>
      <c r="G220" s="310"/>
      <c r="H220" s="310"/>
      <c r="I220" s="311"/>
      <c r="J220" s="310"/>
      <c r="K220" s="310"/>
      <c r="L220" s="310"/>
      <c r="M220" s="310"/>
      <c r="N220" s="310"/>
      <c r="O220" s="311"/>
      <c r="P220" s="312"/>
      <c r="Q220" s="309"/>
    </row>
    <row r="221" spans="1:17" s="277" customFormat="1" ht="26.25" customHeight="1">
      <c r="A221" s="309"/>
      <c r="B221" s="310"/>
      <c r="C221" s="309"/>
      <c r="D221" s="310"/>
      <c r="E221" s="310"/>
      <c r="F221" s="310"/>
      <c r="G221" s="310"/>
      <c r="H221" s="310"/>
      <c r="I221" s="311"/>
      <c r="J221" s="310"/>
      <c r="K221" s="310"/>
      <c r="L221" s="310"/>
      <c r="M221" s="310"/>
      <c r="N221" s="310"/>
      <c r="O221" s="311"/>
      <c r="P221" s="312"/>
      <c r="Q221" s="309"/>
    </row>
    <row r="222" spans="1:17" s="277" customFormat="1" ht="26.25" customHeight="1">
      <c r="A222" s="309"/>
      <c r="B222" s="310"/>
      <c r="C222" s="309"/>
      <c r="D222" s="310"/>
      <c r="E222" s="310"/>
      <c r="F222" s="310"/>
      <c r="G222" s="310"/>
      <c r="H222" s="310"/>
      <c r="I222" s="311"/>
      <c r="J222" s="310"/>
      <c r="K222" s="310"/>
      <c r="L222" s="310"/>
      <c r="M222" s="310"/>
      <c r="N222" s="310"/>
      <c r="O222" s="311"/>
      <c r="P222" s="312"/>
      <c r="Q222" s="309"/>
    </row>
    <row r="223" spans="1:17" s="277" customFormat="1" ht="26.25" customHeight="1">
      <c r="A223" s="309"/>
      <c r="B223" s="310"/>
      <c r="C223" s="309"/>
      <c r="D223" s="310"/>
      <c r="E223" s="310"/>
      <c r="F223" s="310"/>
      <c r="G223" s="310"/>
      <c r="H223" s="310"/>
      <c r="I223" s="311"/>
      <c r="J223" s="310"/>
      <c r="K223" s="310"/>
      <c r="L223" s="310"/>
      <c r="M223" s="310"/>
      <c r="N223" s="310"/>
      <c r="O223" s="311"/>
      <c r="P223" s="312"/>
      <c r="Q223" s="309"/>
    </row>
    <row r="224" spans="1:17" s="277" customFormat="1" ht="26.25" customHeight="1">
      <c r="A224" s="309"/>
      <c r="B224" s="310"/>
      <c r="C224" s="309"/>
      <c r="D224" s="310"/>
      <c r="E224" s="310"/>
      <c r="F224" s="310"/>
      <c r="G224" s="310"/>
      <c r="H224" s="310"/>
      <c r="I224" s="311"/>
      <c r="J224" s="310"/>
      <c r="K224" s="310"/>
      <c r="L224" s="310"/>
      <c r="M224" s="310"/>
      <c r="N224" s="310"/>
      <c r="O224" s="311"/>
      <c r="P224" s="312"/>
      <c r="Q224" s="309"/>
    </row>
    <row r="225" spans="1:17" s="277" customFormat="1" ht="26.25" customHeight="1">
      <c r="A225" s="309"/>
      <c r="B225" s="310"/>
      <c r="C225" s="309"/>
      <c r="D225" s="310"/>
      <c r="E225" s="310"/>
      <c r="F225" s="310"/>
      <c r="G225" s="310"/>
      <c r="H225" s="310"/>
      <c r="I225" s="311"/>
      <c r="J225" s="310"/>
      <c r="K225" s="310"/>
      <c r="L225" s="310"/>
      <c r="M225" s="310"/>
      <c r="N225" s="310"/>
      <c r="O225" s="311"/>
      <c r="P225" s="312"/>
      <c r="Q225" s="309"/>
    </row>
    <row r="226" spans="2:17" s="257" customFormat="1" ht="9" customHeight="1" thickBot="1">
      <c r="B226" s="47"/>
      <c r="D226" s="47"/>
      <c r="E226" s="47"/>
      <c r="F226" s="47"/>
      <c r="G226" s="47"/>
      <c r="H226" s="47"/>
      <c r="I226" s="282"/>
      <c r="J226" s="47"/>
      <c r="K226" s="47"/>
      <c r="L226" s="47"/>
      <c r="M226" s="47"/>
      <c r="N226" s="47"/>
      <c r="O226" s="283"/>
      <c r="P226" s="253">
        <f>SUM(I226:N226)</f>
        <v>0</v>
      </c>
      <c r="Q226" s="255"/>
    </row>
    <row r="227" spans="2:17" s="284" customFormat="1" ht="18" customHeight="1" thickBot="1">
      <c r="B227" s="285" t="s">
        <v>129</v>
      </c>
      <c r="C227" s="286"/>
      <c r="D227" s="99">
        <f>SUM(D198:D210)</f>
        <v>10764</v>
      </c>
      <c r="E227" s="99">
        <f aca="true" t="shared" si="22" ref="E227:P227">SUM(E198:E210)</f>
        <v>3218</v>
      </c>
      <c r="F227" s="99">
        <f t="shared" si="22"/>
        <v>86694</v>
      </c>
      <c r="G227" s="99">
        <f t="shared" si="22"/>
        <v>0</v>
      </c>
      <c r="H227" s="99">
        <f t="shared" si="22"/>
        <v>138830</v>
      </c>
      <c r="I227" s="99">
        <f t="shared" si="22"/>
        <v>239506</v>
      </c>
      <c r="J227" s="99">
        <f t="shared" si="22"/>
        <v>0</v>
      </c>
      <c r="K227" s="99">
        <f t="shared" si="22"/>
        <v>22000</v>
      </c>
      <c r="L227" s="99">
        <f t="shared" si="22"/>
        <v>20288</v>
      </c>
      <c r="M227" s="99">
        <f t="shared" si="22"/>
        <v>40080</v>
      </c>
      <c r="N227" s="99">
        <f t="shared" si="22"/>
        <v>0</v>
      </c>
      <c r="O227" s="99">
        <f t="shared" si="22"/>
        <v>321874</v>
      </c>
      <c r="P227" s="99">
        <f t="shared" si="22"/>
        <v>26690</v>
      </c>
      <c r="Q227" s="57">
        <v>266177</v>
      </c>
    </row>
    <row r="228" spans="2:17" s="257" customFormat="1" ht="12.75" customHeight="1">
      <c r="B228" s="47"/>
      <c r="D228" s="47"/>
      <c r="E228" s="47"/>
      <c r="F228" s="47"/>
      <c r="G228" s="47"/>
      <c r="H228" s="47"/>
      <c r="I228" s="283"/>
      <c r="J228" s="47"/>
      <c r="K228" s="47"/>
      <c r="L228" s="47"/>
      <c r="M228" s="47"/>
      <c r="N228" s="47"/>
      <c r="O228" s="283"/>
      <c r="P228" s="253"/>
      <c r="Q228" s="255"/>
    </row>
    <row r="229" spans="1:17" s="257" customFormat="1" ht="12.75" customHeight="1">
      <c r="A229" s="288" t="s">
        <v>130</v>
      </c>
      <c r="B229" s="289" t="s">
        <v>131</v>
      </c>
      <c r="D229" s="47"/>
      <c r="E229" s="47"/>
      <c r="F229" s="47"/>
      <c r="G229" s="47"/>
      <c r="H229" s="47"/>
      <c r="I229" s="283"/>
      <c r="J229" s="47"/>
      <c r="K229" s="47"/>
      <c r="L229" s="47"/>
      <c r="M229" s="47"/>
      <c r="N229" s="47"/>
      <c r="O229" s="283"/>
      <c r="P229" s="253"/>
      <c r="Q229" s="255"/>
    </row>
    <row r="230" spans="2:17" s="257" customFormat="1" ht="12.75" customHeight="1">
      <c r="B230" s="47"/>
      <c r="D230" s="47"/>
      <c r="E230" s="47"/>
      <c r="F230" s="47"/>
      <c r="G230" s="47"/>
      <c r="H230" s="47"/>
      <c r="I230" s="283"/>
      <c r="J230" s="47"/>
      <c r="K230" s="47"/>
      <c r="L230" s="47"/>
      <c r="M230" s="47"/>
      <c r="N230" s="47"/>
      <c r="O230" s="283"/>
      <c r="P230" s="253"/>
      <c r="Q230" s="255"/>
    </row>
    <row r="231" spans="1:17" s="277" customFormat="1" ht="12.75" customHeight="1">
      <c r="A231" s="309" t="s">
        <v>610</v>
      </c>
      <c r="B231" s="310" t="s">
        <v>1012</v>
      </c>
      <c r="C231" s="309" t="s">
        <v>144</v>
      </c>
      <c r="D231" s="310">
        <v>9638</v>
      </c>
      <c r="E231" s="310">
        <v>3329</v>
      </c>
      <c r="F231" s="310">
        <v>11933</v>
      </c>
      <c r="G231" s="310"/>
      <c r="H231" s="310"/>
      <c r="I231" s="311">
        <f aca="true" t="shared" si="23" ref="I231:I237">SUM(D231:H231)</f>
        <v>24900</v>
      </c>
      <c r="J231" s="310"/>
      <c r="K231" s="310"/>
      <c r="L231" s="310"/>
      <c r="M231" s="310"/>
      <c r="N231" s="310"/>
      <c r="O231" s="311">
        <f aca="true" t="shared" si="24" ref="O231:O237">SUM(I231:N231)</f>
        <v>24900</v>
      </c>
      <c r="P231" s="312"/>
      <c r="Q231" s="309"/>
    </row>
    <row r="232" spans="1:17" s="277" customFormat="1" ht="12.75" customHeight="1">
      <c r="A232" s="309" t="s">
        <v>611</v>
      </c>
      <c r="B232" s="310" t="s">
        <v>133</v>
      </c>
      <c r="C232" s="309" t="s">
        <v>134</v>
      </c>
      <c r="D232" s="310"/>
      <c r="E232" s="310"/>
      <c r="F232" s="310">
        <v>9580</v>
      </c>
      <c r="G232" s="310"/>
      <c r="H232" s="310"/>
      <c r="I232" s="311">
        <f t="shared" si="23"/>
        <v>9580</v>
      </c>
      <c r="J232" s="310"/>
      <c r="K232" s="310"/>
      <c r="L232" s="310"/>
      <c r="M232" s="310"/>
      <c r="N232" s="310"/>
      <c r="O232" s="311">
        <f t="shared" si="24"/>
        <v>9580</v>
      </c>
      <c r="P232" s="312"/>
      <c r="Q232" s="309"/>
    </row>
    <row r="233" spans="1:17" s="277" customFormat="1" ht="12.75" customHeight="1">
      <c r="A233" s="309" t="s">
        <v>612</v>
      </c>
      <c r="B233" s="310" t="s">
        <v>135</v>
      </c>
      <c r="C233" s="309" t="s">
        <v>136</v>
      </c>
      <c r="D233" s="310"/>
      <c r="E233" s="310"/>
      <c r="F233" s="310">
        <v>33000</v>
      </c>
      <c r="G233" s="310"/>
      <c r="H233" s="310"/>
      <c r="I233" s="311">
        <f t="shared" si="23"/>
        <v>33000</v>
      </c>
      <c r="J233" s="310"/>
      <c r="K233" s="310"/>
      <c r="L233" s="310"/>
      <c r="M233" s="310"/>
      <c r="N233" s="310"/>
      <c r="O233" s="311">
        <f t="shared" si="24"/>
        <v>33000</v>
      </c>
      <c r="P233" s="312"/>
      <c r="Q233" s="309"/>
    </row>
    <row r="234" spans="1:17" s="277" customFormat="1" ht="12.75" customHeight="1">
      <c r="A234" s="309" t="s">
        <v>613</v>
      </c>
      <c r="B234" s="310" t="s">
        <v>137</v>
      </c>
      <c r="C234" s="309" t="s">
        <v>138</v>
      </c>
      <c r="D234" s="310">
        <v>1000</v>
      </c>
      <c r="E234" s="310">
        <v>260</v>
      </c>
      <c r="F234" s="310">
        <v>3540</v>
      </c>
      <c r="G234" s="310"/>
      <c r="H234" s="310"/>
      <c r="I234" s="311">
        <f t="shared" si="23"/>
        <v>4800</v>
      </c>
      <c r="J234" s="310"/>
      <c r="K234" s="310"/>
      <c r="L234" s="310"/>
      <c r="M234" s="310"/>
      <c r="N234" s="310"/>
      <c r="O234" s="311">
        <f t="shared" si="24"/>
        <v>4800</v>
      </c>
      <c r="P234" s="312"/>
      <c r="Q234" s="309"/>
    </row>
    <row r="235" spans="1:17" s="277" customFormat="1" ht="12.75" customHeight="1">
      <c r="A235" s="309" t="s">
        <v>614</v>
      </c>
      <c r="B235" s="310" t="s">
        <v>370</v>
      </c>
      <c r="C235" s="309" t="s">
        <v>1214</v>
      </c>
      <c r="D235" s="310"/>
      <c r="E235" s="310"/>
      <c r="F235" s="310"/>
      <c r="G235" s="310"/>
      <c r="H235" s="310"/>
      <c r="I235" s="311">
        <f t="shared" si="23"/>
        <v>0</v>
      </c>
      <c r="J235" s="310">
        <v>7000</v>
      </c>
      <c r="K235" s="310"/>
      <c r="L235" s="310"/>
      <c r="M235" s="310"/>
      <c r="N235" s="310"/>
      <c r="O235" s="311">
        <f t="shared" si="24"/>
        <v>7000</v>
      </c>
      <c r="P235" s="312"/>
      <c r="Q235" s="309"/>
    </row>
    <row r="236" spans="1:17" s="277" customFormat="1" ht="12.75" customHeight="1">
      <c r="A236" s="309" t="s">
        <v>615</v>
      </c>
      <c r="B236" s="313" t="s">
        <v>371</v>
      </c>
      <c r="C236" s="309" t="s">
        <v>292</v>
      </c>
      <c r="D236" s="309"/>
      <c r="E236" s="310"/>
      <c r="F236" s="310"/>
      <c r="G236" s="310"/>
      <c r="H236" s="310">
        <v>3000</v>
      </c>
      <c r="I236" s="311">
        <f t="shared" si="23"/>
        <v>3000</v>
      </c>
      <c r="J236" s="310"/>
      <c r="K236" s="310"/>
      <c r="L236" s="310"/>
      <c r="M236" s="310"/>
      <c r="N236" s="310"/>
      <c r="O236" s="311">
        <f t="shared" si="24"/>
        <v>3000</v>
      </c>
      <c r="P236" s="312"/>
      <c r="Q236" s="309"/>
    </row>
    <row r="237" spans="1:17" s="277" customFormat="1" ht="12.75" customHeight="1">
      <c r="A237" s="309" t="s">
        <v>616</v>
      </c>
      <c r="B237" s="313" t="s">
        <v>372</v>
      </c>
      <c r="C237" s="309" t="s">
        <v>373</v>
      </c>
      <c r="D237" s="310"/>
      <c r="E237" s="310"/>
      <c r="F237" s="310"/>
      <c r="G237" s="310"/>
      <c r="H237" s="310"/>
      <c r="I237" s="311">
        <f t="shared" si="23"/>
        <v>0</v>
      </c>
      <c r="J237" s="310"/>
      <c r="K237" s="310"/>
      <c r="L237" s="310"/>
      <c r="M237" s="310"/>
      <c r="N237" s="310">
        <v>50000</v>
      </c>
      <c r="O237" s="311">
        <f t="shared" si="24"/>
        <v>50000</v>
      </c>
      <c r="P237" s="312"/>
      <c r="Q237" s="309"/>
    </row>
    <row r="238" spans="1:17" s="277" customFormat="1" ht="23.25" customHeight="1">
      <c r="A238" s="309"/>
      <c r="B238" s="313"/>
      <c r="C238" s="309"/>
      <c r="D238" s="310"/>
      <c r="E238" s="310"/>
      <c r="F238" s="310"/>
      <c r="G238" s="310"/>
      <c r="H238" s="310"/>
      <c r="I238" s="311"/>
      <c r="J238" s="310"/>
      <c r="K238" s="310"/>
      <c r="L238" s="310"/>
      <c r="M238" s="310"/>
      <c r="N238" s="310"/>
      <c r="O238" s="311"/>
      <c r="P238" s="312"/>
      <c r="Q238" s="309"/>
    </row>
    <row r="239" spans="1:17" s="277" customFormat="1" ht="23.25" customHeight="1">
      <c r="A239" s="309"/>
      <c r="B239" s="313"/>
      <c r="C239" s="309"/>
      <c r="D239" s="310"/>
      <c r="E239" s="310"/>
      <c r="F239" s="310"/>
      <c r="G239" s="310"/>
      <c r="H239" s="310"/>
      <c r="I239" s="311"/>
      <c r="J239" s="310"/>
      <c r="K239" s="310"/>
      <c r="L239" s="310"/>
      <c r="M239" s="310"/>
      <c r="N239" s="310"/>
      <c r="O239" s="311"/>
      <c r="P239" s="312"/>
      <c r="Q239" s="309"/>
    </row>
    <row r="240" spans="1:17" s="277" customFormat="1" ht="23.25" customHeight="1">
      <c r="A240" s="309"/>
      <c r="B240" s="313"/>
      <c r="C240" s="309"/>
      <c r="D240" s="310"/>
      <c r="E240" s="310"/>
      <c r="F240" s="310"/>
      <c r="G240" s="310"/>
      <c r="H240" s="310"/>
      <c r="I240" s="311"/>
      <c r="J240" s="310"/>
      <c r="K240" s="310"/>
      <c r="L240" s="310"/>
      <c r="M240" s="310"/>
      <c r="N240" s="310"/>
      <c r="O240" s="311"/>
      <c r="P240" s="312"/>
      <c r="Q240" s="309"/>
    </row>
    <row r="241" spans="1:17" s="277" customFormat="1" ht="23.25" customHeight="1">
      <c r="A241" s="309"/>
      <c r="B241" s="313"/>
      <c r="C241" s="309"/>
      <c r="D241" s="310"/>
      <c r="E241" s="310"/>
      <c r="F241" s="310"/>
      <c r="G241" s="310"/>
      <c r="H241" s="310"/>
      <c r="I241" s="311"/>
      <c r="J241" s="310"/>
      <c r="K241" s="310"/>
      <c r="L241" s="310"/>
      <c r="M241" s="310"/>
      <c r="N241" s="310"/>
      <c r="O241" s="311"/>
      <c r="P241" s="312"/>
      <c r="Q241" s="309"/>
    </row>
    <row r="242" spans="1:17" s="277" customFormat="1" ht="23.25" customHeight="1">
      <c r="A242" s="309"/>
      <c r="B242" s="313"/>
      <c r="C242" s="309"/>
      <c r="D242" s="310"/>
      <c r="E242" s="310"/>
      <c r="F242" s="310"/>
      <c r="G242" s="310"/>
      <c r="H242" s="310"/>
      <c r="I242" s="311"/>
      <c r="J242" s="310"/>
      <c r="K242" s="310"/>
      <c r="L242" s="310"/>
      <c r="M242" s="310"/>
      <c r="N242" s="310"/>
      <c r="O242" s="311"/>
      <c r="P242" s="312"/>
      <c r="Q242" s="309"/>
    </row>
    <row r="243" spans="1:17" s="277" customFormat="1" ht="23.25" customHeight="1">
      <c r="A243" s="309"/>
      <c r="B243" s="313"/>
      <c r="C243" s="309"/>
      <c r="D243" s="310"/>
      <c r="E243" s="310"/>
      <c r="F243" s="310"/>
      <c r="G243" s="310"/>
      <c r="H243" s="310"/>
      <c r="I243" s="311"/>
      <c r="J243" s="310"/>
      <c r="K243" s="310"/>
      <c r="L243" s="310"/>
      <c r="M243" s="310"/>
      <c r="N243" s="310"/>
      <c r="O243" s="311"/>
      <c r="P243" s="312"/>
      <c r="Q243" s="309"/>
    </row>
    <row r="244" spans="1:17" s="277" customFormat="1" ht="23.25" customHeight="1">
      <c r="A244" s="309"/>
      <c r="B244" s="313"/>
      <c r="C244" s="309"/>
      <c r="D244" s="310"/>
      <c r="E244" s="310"/>
      <c r="F244" s="310"/>
      <c r="G244" s="310"/>
      <c r="H244" s="310"/>
      <c r="I244" s="311"/>
      <c r="J244" s="310"/>
      <c r="K244" s="310"/>
      <c r="L244" s="310"/>
      <c r="M244" s="310"/>
      <c r="N244" s="310"/>
      <c r="O244" s="311"/>
      <c r="P244" s="312"/>
      <c r="Q244" s="309"/>
    </row>
    <row r="245" spans="1:17" s="277" customFormat="1" ht="23.25" customHeight="1">
      <c r="A245" s="309"/>
      <c r="B245" s="313"/>
      <c r="C245" s="309"/>
      <c r="D245" s="310"/>
      <c r="E245" s="310"/>
      <c r="F245" s="310"/>
      <c r="G245" s="310"/>
      <c r="H245" s="310"/>
      <c r="I245" s="311"/>
      <c r="J245" s="310"/>
      <c r="K245" s="310"/>
      <c r="L245" s="310"/>
      <c r="M245" s="310"/>
      <c r="N245" s="310"/>
      <c r="O245" s="311"/>
      <c r="P245" s="312"/>
      <c r="Q245" s="309"/>
    </row>
    <row r="246" spans="1:17" s="277" customFormat="1" ht="23.25" customHeight="1">
      <c r="A246" s="309"/>
      <c r="B246" s="313"/>
      <c r="C246" s="309"/>
      <c r="D246" s="310"/>
      <c r="E246" s="310"/>
      <c r="F246" s="310"/>
      <c r="G246" s="310"/>
      <c r="H246" s="310"/>
      <c r="I246" s="311"/>
      <c r="J246" s="310"/>
      <c r="K246" s="310"/>
      <c r="L246" s="310"/>
      <c r="M246" s="310"/>
      <c r="N246" s="310"/>
      <c r="O246" s="311"/>
      <c r="P246" s="312"/>
      <c r="Q246" s="309"/>
    </row>
    <row r="247" spans="1:17" s="277" customFormat="1" ht="23.25" customHeight="1">
      <c r="A247" s="309"/>
      <c r="B247" s="313"/>
      <c r="C247" s="309"/>
      <c r="D247" s="310"/>
      <c r="E247" s="310"/>
      <c r="F247" s="310"/>
      <c r="G247" s="310"/>
      <c r="H247" s="310"/>
      <c r="I247" s="311"/>
      <c r="J247" s="310"/>
      <c r="K247" s="310"/>
      <c r="L247" s="310"/>
      <c r="M247" s="310"/>
      <c r="N247" s="310"/>
      <c r="O247" s="311"/>
      <c r="P247" s="312"/>
      <c r="Q247" s="309"/>
    </row>
    <row r="248" spans="1:17" s="277" customFormat="1" ht="23.25" customHeight="1">
      <c r="A248" s="309"/>
      <c r="B248" s="313"/>
      <c r="C248" s="309"/>
      <c r="D248" s="310"/>
      <c r="E248" s="310"/>
      <c r="F248" s="310"/>
      <c r="G248" s="310"/>
      <c r="H248" s="310"/>
      <c r="I248" s="311"/>
      <c r="J248" s="310"/>
      <c r="K248" s="310"/>
      <c r="L248" s="310"/>
      <c r="M248" s="310"/>
      <c r="N248" s="310"/>
      <c r="O248" s="311"/>
      <c r="P248" s="312"/>
      <c r="Q248" s="309"/>
    </row>
    <row r="249" spans="1:17" s="277" customFormat="1" ht="23.25" customHeight="1">
      <c r="A249" s="309"/>
      <c r="B249" s="313"/>
      <c r="C249" s="309"/>
      <c r="D249" s="310"/>
      <c r="E249" s="310"/>
      <c r="F249" s="310"/>
      <c r="G249" s="310"/>
      <c r="H249" s="310"/>
      <c r="I249" s="311"/>
      <c r="J249" s="310"/>
      <c r="K249" s="310"/>
      <c r="L249" s="310"/>
      <c r="M249" s="310"/>
      <c r="N249" s="310"/>
      <c r="O249" s="311"/>
      <c r="P249" s="312"/>
      <c r="Q249" s="309"/>
    </row>
    <row r="250" spans="1:17" s="277" customFormat="1" ht="23.25" customHeight="1">
      <c r="A250" s="309"/>
      <c r="B250" s="313"/>
      <c r="C250" s="309"/>
      <c r="D250" s="310"/>
      <c r="E250" s="310"/>
      <c r="F250" s="310"/>
      <c r="G250" s="310"/>
      <c r="H250" s="310"/>
      <c r="I250" s="311"/>
      <c r="J250" s="310"/>
      <c r="K250" s="310"/>
      <c r="L250" s="310"/>
      <c r="M250" s="310"/>
      <c r="N250" s="310"/>
      <c r="O250" s="311"/>
      <c r="P250" s="312"/>
      <c r="Q250" s="309"/>
    </row>
    <row r="251" spans="1:17" s="277" customFormat="1" ht="23.25" customHeight="1">
      <c r="A251" s="309"/>
      <c r="B251" s="310"/>
      <c r="C251" s="309"/>
      <c r="D251" s="310"/>
      <c r="E251" s="310"/>
      <c r="F251" s="310"/>
      <c r="G251" s="310"/>
      <c r="H251" s="310"/>
      <c r="I251" s="311"/>
      <c r="J251" s="310"/>
      <c r="K251" s="310"/>
      <c r="L251" s="310"/>
      <c r="M251" s="310"/>
      <c r="N251" s="310"/>
      <c r="O251" s="311"/>
      <c r="P251" s="312"/>
      <c r="Q251" s="309"/>
    </row>
    <row r="252" spans="1:17" s="257" customFormat="1" ht="12.75" customHeight="1" thickBot="1">
      <c r="A252" s="277"/>
      <c r="B252" s="47"/>
      <c r="D252" s="47"/>
      <c r="E252" s="47"/>
      <c r="F252" s="47"/>
      <c r="G252" s="47"/>
      <c r="H252" s="47"/>
      <c r="I252" s="282"/>
      <c r="J252" s="47"/>
      <c r="K252" s="47"/>
      <c r="L252" s="47"/>
      <c r="M252" s="47"/>
      <c r="N252" s="47"/>
      <c r="O252" s="283"/>
      <c r="P252" s="253"/>
      <c r="Q252" s="255"/>
    </row>
    <row r="253" spans="2:17" s="284" customFormat="1" ht="18" customHeight="1" thickBot="1">
      <c r="B253" s="285" t="s">
        <v>141</v>
      </c>
      <c r="C253" s="286"/>
      <c r="D253" s="99">
        <f>SUM(D231:D237)</f>
        <v>10638</v>
      </c>
      <c r="E253" s="99">
        <f aca="true" t="shared" si="25" ref="E253:P253">SUM(E231:E237)</f>
        <v>3589</v>
      </c>
      <c r="F253" s="99">
        <f t="shared" si="25"/>
        <v>58053</v>
      </c>
      <c r="G253" s="99">
        <f t="shared" si="25"/>
        <v>0</v>
      </c>
      <c r="H253" s="99">
        <f t="shared" si="25"/>
        <v>3000</v>
      </c>
      <c r="I253" s="99">
        <f t="shared" si="25"/>
        <v>75280</v>
      </c>
      <c r="J253" s="99">
        <f t="shared" si="25"/>
        <v>7000</v>
      </c>
      <c r="K253" s="99">
        <f t="shared" si="25"/>
        <v>0</v>
      </c>
      <c r="L253" s="99">
        <f t="shared" si="25"/>
        <v>0</v>
      </c>
      <c r="M253" s="99">
        <f t="shared" si="25"/>
        <v>0</v>
      </c>
      <c r="N253" s="99">
        <f t="shared" si="25"/>
        <v>50000</v>
      </c>
      <c r="O253" s="99">
        <f t="shared" si="25"/>
        <v>132280</v>
      </c>
      <c r="P253" s="99">
        <f t="shared" si="25"/>
        <v>0</v>
      </c>
      <c r="Q253" s="57">
        <v>208080</v>
      </c>
    </row>
    <row r="254" spans="2:17" s="284" customFormat="1" ht="12.75" customHeight="1">
      <c r="B254" s="275"/>
      <c r="C254" s="297"/>
      <c r="D254" s="298"/>
      <c r="E254" s="298"/>
      <c r="F254" s="298"/>
      <c r="G254" s="298"/>
      <c r="H254" s="298"/>
      <c r="I254" s="300"/>
      <c r="J254" s="298"/>
      <c r="K254" s="298"/>
      <c r="L254" s="298"/>
      <c r="M254" s="298"/>
      <c r="N254" s="298"/>
      <c r="O254" s="300"/>
      <c r="P254" s="301"/>
      <c r="Q254" s="302"/>
    </row>
    <row r="255" spans="1:17" s="257" customFormat="1" ht="12.75" customHeight="1">
      <c r="A255" s="288" t="s">
        <v>142</v>
      </c>
      <c r="B255" s="289" t="s">
        <v>143</v>
      </c>
      <c r="D255" s="47"/>
      <c r="E255" s="47"/>
      <c r="F255" s="47"/>
      <c r="G255" s="47"/>
      <c r="H255" s="47"/>
      <c r="I255" s="283"/>
      <c r="J255" s="47"/>
      <c r="K255" s="47"/>
      <c r="L255" s="47"/>
      <c r="M255" s="47"/>
      <c r="N255" s="47"/>
      <c r="O255" s="283"/>
      <c r="P255" s="253"/>
      <c r="Q255" s="255"/>
    </row>
    <row r="256" spans="2:17" s="257" customFormat="1" ht="12.75" customHeight="1">
      <c r="B256" s="47"/>
      <c r="D256" s="47"/>
      <c r="E256" s="47"/>
      <c r="F256" s="47"/>
      <c r="G256" s="47"/>
      <c r="H256" s="47"/>
      <c r="I256" s="283"/>
      <c r="J256" s="47"/>
      <c r="K256" s="47"/>
      <c r="L256" s="47"/>
      <c r="M256" s="47"/>
      <c r="N256" s="47"/>
      <c r="O256" s="283"/>
      <c r="P256" s="253"/>
      <c r="Q256" s="255"/>
    </row>
    <row r="257" spans="1:17" s="277" customFormat="1" ht="12.75" customHeight="1">
      <c r="A257" s="309" t="s">
        <v>610</v>
      </c>
      <c r="B257" s="310" t="s">
        <v>1013</v>
      </c>
      <c r="C257" s="309" t="s">
        <v>4</v>
      </c>
      <c r="D257" s="310">
        <v>225787</v>
      </c>
      <c r="E257" s="310">
        <v>76302</v>
      </c>
      <c r="F257" s="310">
        <v>32450</v>
      </c>
      <c r="G257" s="310"/>
      <c r="H257" s="310"/>
      <c r="I257" s="311">
        <f aca="true" t="shared" si="26" ref="I257:I273">SUM(D257:H257)</f>
        <v>334539</v>
      </c>
      <c r="J257" s="310">
        <v>1469</v>
      </c>
      <c r="K257" s="310"/>
      <c r="L257" s="310"/>
      <c r="M257" s="310"/>
      <c r="N257" s="310"/>
      <c r="O257" s="311">
        <f aca="true" t="shared" si="27" ref="O257:O273">SUM(I257:N257)</f>
        <v>336008</v>
      </c>
      <c r="P257" s="312">
        <f>SUM(I257:N257)</f>
        <v>336008</v>
      </c>
      <c r="Q257" s="309"/>
    </row>
    <row r="258" spans="1:17" s="277" customFormat="1" ht="12.75" customHeight="1">
      <c r="A258" s="309" t="s">
        <v>611</v>
      </c>
      <c r="B258" s="310" t="s">
        <v>145</v>
      </c>
      <c r="C258" s="309" t="s">
        <v>146</v>
      </c>
      <c r="D258" s="310">
        <v>100</v>
      </c>
      <c r="E258" s="310">
        <v>29</v>
      </c>
      <c r="F258" s="310">
        <v>1331</v>
      </c>
      <c r="G258" s="310"/>
      <c r="H258" s="310"/>
      <c r="I258" s="311">
        <f t="shared" si="26"/>
        <v>1460</v>
      </c>
      <c r="J258" s="310"/>
      <c r="K258" s="310"/>
      <c r="L258" s="310"/>
      <c r="M258" s="310"/>
      <c r="N258" s="310"/>
      <c r="O258" s="311">
        <f t="shared" si="27"/>
        <v>1460</v>
      </c>
      <c r="P258" s="312">
        <f>SUM(I258:N258)</f>
        <v>1460</v>
      </c>
      <c r="Q258" s="309"/>
    </row>
    <row r="259" spans="1:17" s="277" customFormat="1" ht="12.75" customHeight="1">
      <c r="A259" s="309" t="s">
        <v>612</v>
      </c>
      <c r="B259" s="310" t="s">
        <v>147</v>
      </c>
      <c r="C259" s="309" t="s">
        <v>148</v>
      </c>
      <c r="D259" s="310">
        <v>640975</v>
      </c>
      <c r="E259" s="310">
        <v>205860</v>
      </c>
      <c r="F259" s="310">
        <v>166094</v>
      </c>
      <c r="G259" s="310"/>
      <c r="H259" s="310"/>
      <c r="I259" s="311">
        <f t="shared" si="26"/>
        <v>1012929</v>
      </c>
      <c r="J259" s="310"/>
      <c r="K259" s="310"/>
      <c r="L259" s="310"/>
      <c r="M259" s="310"/>
      <c r="N259" s="310"/>
      <c r="O259" s="311">
        <f t="shared" si="27"/>
        <v>1012929</v>
      </c>
      <c r="P259" s="312">
        <f>SUM(I259:N259)</f>
        <v>1012929</v>
      </c>
      <c r="Q259" s="309"/>
    </row>
    <row r="260" spans="1:17" s="277" customFormat="1" ht="12.75" customHeight="1">
      <c r="A260" s="309" t="s">
        <v>613</v>
      </c>
      <c r="B260" s="310" t="s">
        <v>149</v>
      </c>
      <c r="C260" s="309" t="s">
        <v>150</v>
      </c>
      <c r="D260" s="310"/>
      <c r="E260" s="310"/>
      <c r="F260" s="310">
        <v>7551</v>
      </c>
      <c r="G260" s="310"/>
      <c r="H260" s="310"/>
      <c r="I260" s="311">
        <f t="shared" si="26"/>
        <v>7551</v>
      </c>
      <c r="J260" s="310"/>
      <c r="K260" s="310"/>
      <c r="L260" s="310"/>
      <c r="M260" s="310"/>
      <c r="N260" s="310"/>
      <c r="O260" s="311">
        <f t="shared" si="27"/>
        <v>7551</v>
      </c>
      <c r="P260" s="312"/>
      <c r="Q260" s="309"/>
    </row>
    <row r="261" spans="1:17" s="277" customFormat="1" ht="12.75" customHeight="1">
      <c r="A261" s="309" t="s">
        <v>614</v>
      </c>
      <c r="B261" s="310" t="s">
        <v>151</v>
      </c>
      <c r="C261" s="309" t="s">
        <v>152</v>
      </c>
      <c r="D261" s="310"/>
      <c r="E261" s="310"/>
      <c r="F261" s="310">
        <v>1500</v>
      </c>
      <c r="G261" s="310"/>
      <c r="H261" s="310"/>
      <c r="I261" s="311">
        <f t="shared" si="26"/>
        <v>1500</v>
      </c>
      <c r="J261" s="310"/>
      <c r="K261" s="310"/>
      <c r="L261" s="310"/>
      <c r="M261" s="310"/>
      <c r="N261" s="310"/>
      <c r="O261" s="311">
        <f t="shared" si="27"/>
        <v>1500</v>
      </c>
      <c r="P261" s="312"/>
      <c r="Q261" s="309"/>
    </row>
    <row r="262" spans="1:17" s="277" customFormat="1" ht="12.75" customHeight="1">
      <c r="A262" s="309" t="s">
        <v>615</v>
      </c>
      <c r="B262" s="310" t="s">
        <v>153</v>
      </c>
      <c r="C262" s="309" t="s">
        <v>190</v>
      </c>
      <c r="D262" s="310"/>
      <c r="E262" s="310"/>
      <c r="F262" s="310">
        <v>1000</v>
      </c>
      <c r="G262" s="310"/>
      <c r="H262" s="310"/>
      <c r="I262" s="311">
        <f t="shared" si="26"/>
        <v>1000</v>
      </c>
      <c r="J262" s="310"/>
      <c r="K262" s="310"/>
      <c r="L262" s="310"/>
      <c r="M262" s="310"/>
      <c r="N262" s="310"/>
      <c r="O262" s="311">
        <f t="shared" si="27"/>
        <v>1000</v>
      </c>
      <c r="P262" s="312"/>
      <c r="Q262" s="309"/>
    </row>
    <row r="263" spans="1:17" s="277" customFormat="1" ht="12.75" customHeight="1">
      <c r="A263" s="309" t="s">
        <v>616</v>
      </c>
      <c r="B263" s="310" t="s">
        <v>155</v>
      </c>
      <c r="C263" s="309" t="s">
        <v>154</v>
      </c>
      <c r="D263" s="310">
        <v>89538</v>
      </c>
      <c r="E263" s="310">
        <v>29139</v>
      </c>
      <c r="F263" s="310">
        <v>20380</v>
      </c>
      <c r="G263" s="310"/>
      <c r="H263" s="310"/>
      <c r="I263" s="311">
        <f t="shared" si="26"/>
        <v>139057</v>
      </c>
      <c r="J263" s="310"/>
      <c r="K263" s="310"/>
      <c r="L263" s="310"/>
      <c r="M263" s="310"/>
      <c r="N263" s="310"/>
      <c r="O263" s="311">
        <f t="shared" si="27"/>
        <v>139057</v>
      </c>
      <c r="P263" s="312">
        <f>SUM(I263:N263)</f>
        <v>139057</v>
      </c>
      <c r="Q263" s="309"/>
    </row>
    <row r="264" spans="1:17" s="277" customFormat="1" ht="12.75" customHeight="1">
      <c r="A264" s="309" t="s">
        <v>617</v>
      </c>
      <c r="B264" s="310" t="s">
        <v>374</v>
      </c>
      <c r="C264" s="309" t="s">
        <v>200</v>
      </c>
      <c r="D264" s="310"/>
      <c r="E264" s="310"/>
      <c r="F264" s="310">
        <v>6000</v>
      </c>
      <c r="G264" s="310"/>
      <c r="H264" s="310"/>
      <c r="I264" s="311">
        <f>SUM(D264:H264)</f>
        <v>6000</v>
      </c>
      <c r="J264" s="310"/>
      <c r="K264" s="310"/>
      <c r="L264" s="310"/>
      <c r="M264" s="310"/>
      <c r="N264" s="310"/>
      <c r="O264" s="311">
        <f>SUM(I264:N264)</f>
        <v>6000</v>
      </c>
      <c r="P264" s="312"/>
      <c r="Q264" s="309"/>
    </row>
    <row r="265" spans="1:17" s="277" customFormat="1" ht="12.75" customHeight="1">
      <c r="A265" s="309" t="s">
        <v>624</v>
      </c>
      <c r="B265" s="310" t="s">
        <v>375</v>
      </c>
      <c r="C265" s="309" t="s">
        <v>222</v>
      </c>
      <c r="D265" s="310"/>
      <c r="E265" s="310"/>
      <c r="F265" s="310"/>
      <c r="G265" s="310"/>
      <c r="H265" s="310"/>
      <c r="I265" s="311">
        <f>SUM(D265:H265)</f>
        <v>0</v>
      </c>
      <c r="J265" s="310">
        <v>4000</v>
      </c>
      <c r="K265" s="310"/>
      <c r="L265" s="310"/>
      <c r="M265" s="310"/>
      <c r="N265" s="310"/>
      <c r="O265" s="311">
        <f>SUM(I265:N265)</f>
        <v>4000</v>
      </c>
      <c r="P265" s="312">
        <v>4000</v>
      </c>
      <c r="Q265" s="309"/>
    </row>
    <row r="266" spans="1:17" s="277" customFormat="1" ht="12.75" customHeight="1">
      <c r="A266" s="309" t="s">
        <v>625</v>
      </c>
      <c r="B266" s="310" t="s">
        <v>157</v>
      </c>
      <c r="C266" s="309" t="s">
        <v>158</v>
      </c>
      <c r="D266" s="310"/>
      <c r="E266" s="310"/>
      <c r="F266" s="310"/>
      <c r="G266" s="310"/>
      <c r="H266" s="310"/>
      <c r="I266" s="311">
        <f t="shared" si="26"/>
        <v>0</v>
      </c>
      <c r="J266" s="310">
        <v>10000</v>
      </c>
      <c r="K266" s="310"/>
      <c r="L266" s="310"/>
      <c r="M266" s="310"/>
      <c r="N266" s="310"/>
      <c r="O266" s="311">
        <f t="shared" si="27"/>
        <v>10000</v>
      </c>
      <c r="P266" s="312"/>
      <c r="Q266" s="309"/>
    </row>
    <row r="267" spans="1:17" s="277" customFormat="1" ht="12.75" customHeight="1">
      <c r="A267" s="309" t="s">
        <v>626</v>
      </c>
      <c r="B267" s="310" t="s">
        <v>861</v>
      </c>
      <c r="C267" s="309" t="s">
        <v>159</v>
      </c>
      <c r="D267" s="310"/>
      <c r="E267" s="310"/>
      <c r="F267" s="310"/>
      <c r="G267" s="310"/>
      <c r="H267" s="310"/>
      <c r="I267" s="311">
        <f t="shared" si="26"/>
        <v>0</v>
      </c>
      <c r="J267" s="310">
        <v>8000</v>
      </c>
      <c r="K267" s="310"/>
      <c r="L267" s="310"/>
      <c r="M267" s="310"/>
      <c r="N267" s="310"/>
      <c r="O267" s="311">
        <f t="shared" si="27"/>
        <v>8000</v>
      </c>
      <c r="P267" s="312"/>
      <c r="Q267" s="309"/>
    </row>
    <row r="268" spans="1:17" s="277" customFormat="1" ht="12.75" customHeight="1">
      <c r="A268" s="309" t="s">
        <v>628</v>
      </c>
      <c r="B268" s="310" t="s">
        <v>160</v>
      </c>
      <c r="C268" s="309" t="s">
        <v>161</v>
      </c>
      <c r="D268" s="310">
        <v>2889</v>
      </c>
      <c r="E268" s="310">
        <v>801</v>
      </c>
      <c r="F268" s="310">
        <v>500</v>
      </c>
      <c r="G268" s="310"/>
      <c r="H268" s="310"/>
      <c r="I268" s="311">
        <f t="shared" si="26"/>
        <v>4190</v>
      </c>
      <c r="J268" s="310"/>
      <c r="K268" s="310"/>
      <c r="L268" s="310"/>
      <c r="M268" s="310"/>
      <c r="N268" s="310"/>
      <c r="O268" s="311">
        <f t="shared" si="27"/>
        <v>4190</v>
      </c>
      <c r="P268" s="312"/>
      <c r="Q268" s="309"/>
    </row>
    <row r="269" spans="1:17" s="277" customFormat="1" ht="12.75" customHeight="1">
      <c r="A269" s="309" t="s">
        <v>629</v>
      </c>
      <c r="B269" s="310" t="s">
        <v>162</v>
      </c>
      <c r="C269" s="309" t="s">
        <v>163</v>
      </c>
      <c r="D269" s="310">
        <v>1440</v>
      </c>
      <c r="E269" s="310">
        <v>625</v>
      </c>
      <c r="F269" s="310">
        <v>150</v>
      </c>
      <c r="G269" s="310"/>
      <c r="H269" s="310">
        <v>10</v>
      </c>
      <c r="I269" s="311">
        <f t="shared" si="26"/>
        <v>2225</v>
      </c>
      <c r="J269" s="310"/>
      <c r="K269" s="310"/>
      <c r="L269" s="310"/>
      <c r="M269" s="310"/>
      <c r="N269" s="310"/>
      <c r="O269" s="311">
        <f t="shared" si="27"/>
        <v>2225</v>
      </c>
      <c r="P269" s="312"/>
      <c r="Q269" s="309"/>
    </row>
    <row r="270" spans="1:17" s="277" customFormat="1" ht="12.75" customHeight="1">
      <c r="A270" s="309" t="s">
        <v>630</v>
      </c>
      <c r="B270" s="310" t="s">
        <v>164</v>
      </c>
      <c r="C270" s="309" t="s">
        <v>165</v>
      </c>
      <c r="D270" s="310">
        <v>1584</v>
      </c>
      <c r="E270" s="310">
        <v>496</v>
      </c>
      <c r="F270" s="310">
        <v>145</v>
      </c>
      <c r="G270" s="310"/>
      <c r="H270" s="310"/>
      <c r="I270" s="311">
        <f t="shared" si="26"/>
        <v>2225</v>
      </c>
      <c r="J270" s="310"/>
      <c r="K270" s="310"/>
      <c r="L270" s="310"/>
      <c r="M270" s="310"/>
      <c r="N270" s="310"/>
      <c r="O270" s="311">
        <f t="shared" si="27"/>
        <v>2225</v>
      </c>
      <c r="P270" s="312"/>
      <c r="Q270" s="309"/>
    </row>
    <row r="271" spans="1:17" s="277" customFormat="1" ht="12.75" customHeight="1">
      <c r="A271" s="309" t="s">
        <v>631</v>
      </c>
      <c r="B271" s="310" t="s">
        <v>166</v>
      </c>
      <c r="C271" s="309" t="s">
        <v>167</v>
      </c>
      <c r="D271" s="310"/>
      <c r="E271" s="310"/>
      <c r="F271" s="310"/>
      <c r="G271" s="310"/>
      <c r="H271" s="310">
        <v>2200</v>
      </c>
      <c r="I271" s="311">
        <f t="shared" si="26"/>
        <v>2200</v>
      </c>
      <c r="J271" s="310"/>
      <c r="K271" s="310"/>
      <c r="L271" s="310"/>
      <c r="M271" s="310"/>
      <c r="N271" s="310"/>
      <c r="O271" s="311">
        <f t="shared" si="27"/>
        <v>2200</v>
      </c>
      <c r="P271" s="312"/>
      <c r="Q271" s="309"/>
    </row>
    <row r="272" spans="1:17" s="277" customFormat="1" ht="12.75" customHeight="1">
      <c r="A272" s="309" t="s">
        <v>632</v>
      </c>
      <c r="B272" s="310" t="s">
        <v>376</v>
      </c>
      <c r="C272" s="309" t="s">
        <v>1219</v>
      </c>
      <c r="D272" s="310"/>
      <c r="E272" s="310"/>
      <c r="F272" s="310"/>
      <c r="G272" s="310"/>
      <c r="H272" s="310"/>
      <c r="I272" s="311">
        <f t="shared" si="26"/>
        <v>0</v>
      </c>
      <c r="J272" s="310"/>
      <c r="K272" s="310"/>
      <c r="L272" s="310">
        <v>15600</v>
      </c>
      <c r="M272" s="310"/>
      <c r="N272" s="310"/>
      <c r="O272" s="311">
        <f t="shared" si="27"/>
        <v>15600</v>
      </c>
      <c r="P272" s="312"/>
      <c r="Q272" s="309"/>
    </row>
    <row r="273" spans="1:17" s="277" customFormat="1" ht="12.75" customHeight="1">
      <c r="A273" s="309" t="s">
        <v>633</v>
      </c>
      <c r="B273" s="310" t="s">
        <v>168</v>
      </c>
      <c r="C273" s="309" t="s">
        <v>86</v>
      </c>
      <c r="D273" s="310"/>
      <c r="E273" s="310"/>
      <c r="F273" s="310"/>
      <c r="G273" s="310"/>
      <c r="H273" s="310">
        <v>500</v>
      </c>
      <c r="I273" s="311">
        <f t="shared" si="26"/>
        <v>500</v>
      </c>
      <c r="J273" s="310"/>
      <c r="K273" s="310"/>
      <c r="L273" s="310"/>
      <c r="M273" s="310"/>
      <c r="N273" s="310"/>
      <c r="O273" s="311">
        <f t="shared" si="27"/>
        <v>500</v>
      </c>
      <c r="P273" s="312"/>
      <c r="Q273" s="309"/>
    </row>
    <row r="274" spans="1:17" s="277" customFormat="1" ht="19.5" customHeight="1">
      <c r="A274" s="309"/>
      <c r="B274" s="310"/>
      <c r="C274" s="309"/>
      <c r="D274" s="310"/>
      <c r="E274" s="310"/>
      <c r="F274" s="310"/>
      <c r="G274" s="310"/>
      <c r="H274" s="310"/>
      <c r="I274" s="311"/>
      <c r="J274" s="310"/>
      <c r="K274" s="310"/>
      <c r="L274" s="310"/>
      <c r="M274" s="310"/>
      <c r="N274" s="310"/>
      <c r="O274" s="311"/>
      <c r="P274" s="312"/>
      <c r="Q274" s="309"/>
    </row>
    <row r="275" spans="1:17" s="277" customFormat="1" ht="19.5" customHeight="1">
      <c r="A275" s="309"/>
      <c r="B275" s="310"/>
      <c r="C275" s="309"/>
      <c r="D275" s="310"/>
      <c r="E275" s="310"/>
      <c r="F275" s="310"/>
      <c r="G275" s="310"/>
      <c r="H275" s="310"/>
      <c r="I275" s="311"/>
      <c r="J275" s="310"/>
      <c r="K275" s="310"/>
      <c r="L275" s="310"/>
      <c r="M275" s="310"/>
      <c r="N275" s="310"/>
      <c r="O275" s="311"/>
      <c r="P275" s="312"/>
      <c r="Q275" s="309"/>
    </row>
    <row r="276" spans="1:17" s="277" customFormat="1" ht="19.5" customHeight="1">
      <c r="A276" s="309"/>
      <c r="B276" s="310"/>
      <c r="C276" s="309"/>
      <c r="D276" s="310"/>
      <c r="E276" s="310"/>
      <c r="F276" s="310"/>
      <c r="G276" s="310"/>
      <c r="H276" s="310"/>
      <c r="I276" s="311"/>
      <c r="J276" s="310"/>
      <c r="K276" s="310"/>
      <c r="L276" s="310"/>
      <c r="M276" s="310"/>
      <c r="N276" s="310"/>
      <c r="O276" s="311"/>
      <c r="P276" s="312"/>
      <c r="Q276" s="309"/>
    </row>
    <row r="277" spans="1:17" s="277" customFormat="1" ht="19.5" customHeight="1">
      <c r="A277" s="309"/>
      <c r="B277" s="310"/>
      <c r="C277" s="309"/>
      <c r="D277" s="310"/>
      <c r="E277" s="310"/>
      <c r="F277" s="310"/>
      <c r="G277" s="310"/>
      <c r="H277" s="310"/>
      <c r="I277" s="311"/>
      <c r="J277" s="310"/>
      <c r="K277" s="310"/>
      <c r="L277" s="310"/>
      <c r="M277" s="310"/>
      <c r="N277" s="310"/>
      <c r="O277" s="311"/>
      <c r="P277" s="312"/>
      <c r="Q277" s="309"/>
    </row>
    <row r="278" spans="1:17" s="277" customFormat="1" ht="19.5" customHeight="1">
      <c r="A278" s="309"/>
      <c r="B278" s="310"/>
      <c r="C278" s="309"/>
      <c r="D278" s="310"/>
      <c r="E278" s="310"/>
      <c r="F278" s="310"/>
      <c r="G278" s="310"/>
      <c r="H278" s="310"/>
      <c r="I278" s="311"/>
      <c r="J278" s="310"/>
      <c r="K278" s="310"/>
      <c r="L278" s="310"/>
      <c r="M278" s="310"/>
      <c r="N278" s="310"/>
      <c r="O278" s="311"/>
      <c r="P278" s="312"/>
      <c r="Q278" s="309"/>
    </row>
    <row r="279" spans="1:17" s="277" customFormat="1" ht="19.5" customHeight="1">
      <c r="A279" s="309"/>
      <c r="B279" s="310"/>
      <c r="C279" s="309"/>
      <c r="D279" s="310"/>
      <c r="E279" s="310"/>
      <c r="F279" s="310"/>
      <c r="G279" s="310"/>
      <c r="H279" s="310"/>
      <c r="I279" s="311"/>
      <c r="J279" s="310"/>
      <c r="K279" s="310"/>
      <c r="L279" s="310"/>
      <c r="M279" s="310"/>
      <c r="N279" s="310"/>
      <c r="O279" s="311"/>
      <c r="P279" s="312"/>
      <c r="Q279" s="309"/>
    </row>
    <row r="280" spans="1:17" s="277" customFormat="1" ht="19.5" customHeight="1">
      <c r="A280" s="309"/>
      <c r="B280" s="310"/>
      <c r="C280" s="309"/>
      <c r="D280" s="310"/>
      <c r="E280" s="310"/>
      <c r="F280" s="310"/>
      <c r="G280" s="310"/>
      <c r="H280" s="310"/>
      <c r="I280" s="311"/>
      <c r="J280" s="310"/>
      <c r="K280" s="310"/>
      <c r="L280" s="310"/>
      <c r="M280" s="310"/>
      <c r="N280" s="310"/>
      <c r="O280" s="311"/>
      <c r="P280" s="312"/>
      <c r="Q280" s="309"/>
    </row>
    <row r="281" spans="1:17" s="277" customFormat="1" ht="19.5" customHeight="1">
      <c r="A281" s="309"/>
      <c r="B281" s="310"/>
      <c r="C281" s="309"/>
      <c r="D281" s="310"/>
      <c r="E281" s="310"/>
      <c r="F281" s="310"/>
      <c r="G281" s="310"/>
      <c r="H281" s="310"/>
      <c r="I281" s="311"/>
      <c r="J281" s="310"/>
      <c r="K281" s="310"/>
      <c r="L281" s="310"/>
      <c r="M281" s="310"/>
      <c r="N281" s="310"/>
      <c r="O281" s="311"/>
      <c r="P281" s="312"/>
      <c r="Q281" s="309"/>
    </row>
    <row r="282" spans="1:17" s="277" customFormat="1" ht="19.5" customHeight="1">
      <c r="A282" s="309"/>
      <c r="B282" s="310"/>
      <c r="C282" s="309"/>
      <c r="D282" s="310"/>
      <c r="E282" s="310"/>
      <c r="F282" s="310"/>
      <c r="G282" s="310"/>
      <c r="H282" s="310"/>
      <c r="I282" s="311"/>
      <c r="J282" s="310"/>
      <c r="K282" s="310"/>
      <c r="L282" s="310"/>
      <c r="M282" s="310"/>
      <c r="N282" s="310"/>
      <c r="O282" s="311"/>
      <c r="P282" s="312"/>
      <c r="Q282" s="309"/>
    </row>
    <row r="283" spans="1:17" s="277" customFormat="1" ht="19.5" customHeight="1">
      <c r="A283" s="309"/>
      <c r="B283" s="310"/>
      <c r="C283" s="309"/>
      <c r="D283" s="310"/>
      <c r="E283" s="310"/>
      <c r="F283" s="310"/>
      <c r="G283" s="310"/>
      <c r="H283" s="310"/>
      <c r="I283" s="311"/>
      <c r="J283" s="310"/>
      <c r="K283" s="310"/>
      <c r="L283" s="310"/>
      <c r="M283" s="310"/>
      <c r="N283" s="310"/>
      <c r="O283" s="311"/>
      <c r="P283" s="312"/>
      <c r="Q283" s="309"/>
    </row>
    <row r="284" spans="1:17" s="277" customFormat="1" ht="19.5" customHeight="1">
      <c r="A284" s="309"/>
      <c r="B284" s="310"/>
      <c r="C284" s="309"/>
      <c r="D284" s="310"/>
      <c r="E284" s="310"/>
      <c r="F284" s="310"/>
      <c r="G284" s="310"/>
      <c r="H284" s="310"/>
      <c r="I284" s="311"/>
      <c r="J284" s="310"/>
      <c r="K284" s="310"/>
      <c r="L284" s="310"/>
      <c r="M284" s="310"/>
      <c r="N284" s="310"/>
      <c r="O284" s="311"/>
      <c r="P284" s="312"/>
      <c r="Q284" s="309"/>
    </row>
    <row r="285" spans="1:17" s="277" customFormat="1" ht="19.5" customHeight="1">
      <c r="A285" s="309"/>
      <c r="B285" s="310"/>
      <c r="C285" s="309"/>
      <c r="D285" s="310"/>
      <c r="E285" s="310"/>
      <c r="F285" s="310"/>
      <c r="G285" s="310"/>
      <c r="H285" s="310"/>
      <c r="I285" s="311"/>
      <c r="J285" s="310"/>
      <c r="K285" s="310"/>
      <c r="L285" s="310"/>
      <c r="M285" s="310"/>
      <c r="N285" s="310"/>
      <c r="O285" s="311"/>
      <c r="P285" s="312"/>
      <c r="Q285" s="309"/>
    </row>
    <row r="286" spans="1:17" s="277" customFormat="1" ht="19.5" customHeight="1">
      <c r="A286" s="309"/>
      <c r="B286" s="310"/>
      <c r="C286" s="309"/>
      <c r="D286" s="310"/>
      <c r="E286" s="310"/>
      <c r="F286" s="310"/>
      <c r="G286" s="310"/>
      <c r="H286" s="310"/>
      <c r="I286" s="311"/>
      <c r="J286" s="310"/>
      <c r="K286" s="310"/>
      <c r="L286" s="310"/>
      <c r="M286" s="310"/>
      <c r="N286" s="310"/>
      <c r="O286" s="311"/>
      <c r="P286" s="312"/>
      <c r="Q286" s="309"/>
    </row>
    <row r="287" spans="1:17" s="277" customFormat="1" ht="19.5" customHeight="1">
      <c r="A287" s="309"/>
      <c r="B287" s="310"/>
      <c r="C287" s="309"/>
      <c r="D287" s="310"/>
      <c r="E287" s="310"/>
      <c r="F287" s="310"/>
      <c r="G287" s="310"/>
      <c r="H287" s="310"/>
      <c r="I287" s="311"/>
      <c r="J287" s="310"/>
      <c r="K287" s="310"/>
      <c r="L287" s="310"/>
      <c r="M287" s="310"/>
      <c r="N287" s="310"/>
      <c r="O287" s="311"/>
      <c r="P287" s="312"/>
      <c r="Q287" s="309"/>
    </row>
    <row r="288" spans="1:17" s="277" customFormat="1" ht="19.5" customHeight="1">
      <c r="A288" s="309"/>
      <c r="B288" s="310"/>
      <c r="C288" s="309"/>
      <c r="D288" s="310"/>
      <c r="E288" s="310"/>
      <c r="F288" s="310"/>
      <c r="G288" s="310"/>
      <c r="H288" s="310"/>
      <c r="I288" s="311"/>
      <c r="J288" s="310"/>
      <c r="K288" s="310"/>
      <c r="L288" s="310"/>
      <c r="M288" s="310"/>
      <c r="N288" s="310"/>
      <c r="O288" s="311"/>
      <c r="P288" s="312"/>
      <c r="Q288" s="309"/>
    </row>
    <row r="289" spans="1:17" s="277" customFormat="1" ht="19.5" customHeight="1">
      <c r="A289" s="309"/>
      <c r="B289" s="310"/>
      <c r="C289" s="309"/>
      <c r="D289" s="310"/>
      <c r="E289" s="310"/>
      <c r="F289" s="310"/>
      <c r="G289" s="310"/>
      <c r="H289" s="310"/>
      <c r="I289" s="311"/>
      <c r="J289" s="310"/>
      <c r="K289" s="310"/>
      <c r="L289" s="310"/>
      <c r="M289" s="310"/>
      <c r="N289" s="310"/>
      <c r="O289" s="311"/>
      <c r="P289" s="312"/>
      <c r="Q289" s="309"/>
    </row>
    <row r="290" spans="2:17" s="257" customFormat="1" ht="12.75" customHeight="1" thickBot="1">
      <c r="B290" s="47"/>
      <c r="D290" s="47"/>
      <c r="E290" s="47"/>
      <c r="F290" s="47"/>
      <c r="G290" s="47"/>
      <c r="H290" s="47"/>
      <c r="I290" s="282"/>
      <c r="J290" s="47"/>
      <c r="K290" s="47"/>
      <c r="L290" s="47"/>
      <c r="M290" s="47"/>
      <c r="N290" s="47"/>
      <c r="O290" s="283"/>
      <c r="P290" s="253"/>
      <c r="Q290" s="255"/>
    </row>
    <row r="291" spans="2:17" s="305" customFormat="1" ht="18" customHeight="1" thickBot="1">
      <c r="B291" s="285" t="s">
        <v>169</v>
      </c>
      <c r="C291" s="99"/>
      <c r="D291" s="99">
        <f>SUM(D257:D273)</f>
        <v>962313</v>
      </c>
      <c r="E291" s="99">
        <f aca="true" t="shared" si="28" ref="E291:P291">SUM(E257:E273)</f>
        <v>313252</v>
      </c>
      <c r="F291" s="99">
        <f t="shared" si="28"/>
        <v>237101</v>
      </c>
      <c r="G291" s="99">
        <f t="shared" si="28"/>
        <v>0</v>
      </c>
      <c r="H291" s="99">
        <f t="shared" si="28"/>
        <v>2710</v>
      </c>
      <c r="I291" s="99">
        <f t="shared" si="28"/>
        <v>1515376</v>
      </c>
      <c r="J291" s="99">
        <f t="shared" si="28"/>
        <v>23469</v>
      </c>
      <c r="K291" s="99">
        <f t="shared" si="28"/>
        <v>0</v>
      </c>
      <c r="L291" s="99">
        <f t="shared" si="28"/>
        <v>15600</v>
      </c>
      <c r="M291" s="99">
        <f t="shared" si="28"/>
        <v>0</v>
      </c>
      <c r="N291" s="99">
        <f t="shared" si="28"/>
        <v>0</v>
      </c>
      <c r="O291" s="99">
        <f t="shared" si="28"/>
        <v>1554445</v>
      </c>
      <c r="P291" s="99">
        <f t="shared" si="28"/>
        <v>1493454</v>
      </c>
      <c r="Q291" s="57">
        <v>1339580</v>
      </c>
    </row>
    <row r="292" spans="2:17" s="257" customFormat="1" ht="12" customHeight="1">
      <c r="B292" s="47"/>
      <c r="D292" s="47"/>
      <c r="E292" s="47"/>
      <c r="F292" s="47"/>
      <c r="G292" s="47"/>
      <c r="H292" s="47"/>
      <c r="I292" s="282"/>
      <c r="J292" s="47"/>
      <c r="K292" s="47"/>
      <c r="L292" s="47"/>
      <c r="M292" s="47"/>
      <c r="N292" s="47"/>
      <c r="O292" s="283"/>
      <c r="P292" s="253"/>
      <c r="Q292" s="255"/>
    </row>
    <row r="293" spans="1:17" s="257" customFormat="1" ht="12" customHeight="1">
      <c r="A293" s="306" t="s">
        <v>170</v>
      </c>
      <c r="B293" s="289" t="s">
        <v>171</v>
      </c>
      <c r="D293" s="47"/>
      <c r="E293" s="47"/>
      <c r="F293" s="47"/>
      <c r="G293" s="47"/>
      <c r="H293" s="47"/>
      <c r="I293" s="282"/>
      <c r="J293" s="47"/>
      <c r="K293" s="47"/>
      <c r="L293" s="47"/>
      <c r="M293" s="47"/>
      <c r="N293" s="47"/>
      <c r="O293" s="283"/>
      <c r="P293" s="253"/>
      <c r="Q293" s="255"/>
    </row>
    <row r="294" spans="2:17" s="257" customFormat="1" ht="12" customHeight="1">
      <c r="B294" s="47"/>
      <c r="D294" s="47"/>
      <c r="E294" s="47"/>
      <c r="F294" s="47"/>
      <c r="G294" s="47"/>
      <c r="H294" s="47"/>
      <c r="I294" s="282"/>
      <c r="J294" s="47"/>
      <c r="K294" s="47"/>
      <c r="L294" s="47"/>
      <c r="M294" s="47"/>
      <c r="N294" s="47"/>
      <c r="O294" s="283"/>
      <c r="P294" s="253"/>
      <c r="Q294" s="255"/>
    </row>
    <row r="295" spans="1:17" s="277" customFormat="1" ht="12" customHeight="1">
      <c r="A295" s="309" t="s">
        <v>610</v>
      </c>
      <c r="B295" s="310" t="s">
        <v>172</v>
      </c>
      <c r="C295" s="309" t="s">
        <v>132</v>
      </c>
      <c r="D295" s="310">
        <v>6148</v>
      </c>
      <c r="E295" s="310">
        <v>1975</v>
      </c>
      <c r="F295" s="310">
        <v>4383</v>
      </c>
      <c r="G295" s="310"/>
      <c r="H295" s="310">
        <v>1200</v>
      </c>
      <c r="I295" s="311">
        <f aca="true" t="shared" si="29" ref="I295:I353">SUM(D295:H295)</f>
        <v>13706</v>
      </c>
      <c r="J295" s="310">
        <v>8560</v>
      </c>
      <c r="K295" s="310"/>
      <c r="L295" s="310"/>
      <c r="M295" s="310"/>
      <c r="N295" s="310"/>
      <c r="O295" s="311">
        <f aca="true" t="shared" si="30" ref="O295:O334">SUM(I295:N295)</f>
        <v>22266</v>
      </c>
      <c r="P295" s="312"/>
      <c r="Q295" s="309"/>
    </row>
    <row r="296" spans="1:17" s="277" customFormat="1" ht="12" customHeight="1">
      <c r="A296" s="309" t="s">
        <v>611</v>
      </c>
      <c r="B296" s="310" t="s">
        <v>173</v>
      </c>
      <c r="C296" s="309" t="s">
        <v>174</v>
      </c>
      <c r="D296" s="310"/>
      <c r="E296" s="310"/>
      <c r="F296" s="310">
        <v>64000</v>
      </c>
      <c r="G296" s="310"/>
      <c r="H296" s="310"/>
      <c r="I296" s="311">
        <f t="shared" si="29"/>
        <v>64000</v>
      </c>
      <c r="J296" s="310"/>
      <c r="K296" s="310"/>
      <c r="L296" s="310"/>
      <c r="M296" s="310"/>
      <c r="N296" s="310"/>
      <c r="O296" s="311">
        <f t="shared" si="30"/>
        <v>64000</v>
      </c>
      <c r="P296" s="312">
        <v>61227</v>
      </c>
      <c r="Q296" s="309"/>
    </row>
    <row r="297" spans="1:17" s="277" customFormat="1" ht="12" customHeight="1">
      <c r="A297" s="309" t="s">
        <v>612</v>
      </c>
      <c r="B297" s="310" t="s">
        <v>175</v>
      </c>
      <c r="C297" s="309" t="s">
        <v>176</v>
      </c>
      <c r="D297" s="310"/>
      <c r="E297" s="310"/>
      <c r="F297" s="310">
        <v>64300</v>
      </c>
      <c r="G297" s="310"/>
      <c r="H297" s="310"/>
      <c r="I297" s="311">
        <f t="shared" si="29"/>
        <v>64300</v>
      </c>
      <c r="J297" s="310"/>
      <c r="K297" s="310"/>
      <c r="L297" s="310"/>
      <c r="M297" s="310"/>
      <c r="N297" s="310"/>
      <c r="O297" s="311">
        <f t="shared" si="30"/>
        <v>64300</v>
      </c>
      <c r="P297" s="312">
        <v>62119</v>
      </c>
      <c r="Q297" s="309"/>
    </row>
    <row r="298" spans="1:17" s="277" customFormat="1" ht="12" customHeight="1">
      <c r="A298" s="309" t="s">
        <v>613</v>
      </c>
      <c r="B298" s="310" t="s">
        <v>817</v>
      </c>
      <c r="C298" s="309" t="s">
        <v>177</v>
      </c>
      <c r="D298" s="310"/>
      <c r="E298" s="310"/>
      <c r="F298" s="310">
        <v>32100</v>
      </c>
      <c r="G298" s="310"/>
      <c r="H298" s="310"/>
      <c r="I298" s="311">
        <f t="shared" si="29"/>
        <v>32100</v>
      </c>
      <c r="J298" s="310"/>
      <c r="K298" s="310"/>
      <c r="L298" s="310"/>
      <c r="M298" s="310"/>
      <c r="N298" s="310"/>
      <c r="O298" s="311">
        <f t="shared" si="30"/>
        <v>32100</v>
      </c>
      <c r="P298" s="312">
        <v>32100</v>
      </c>
      <c r="Q298" s="309"/>
    </row>
    <row r="299" spans="1:17" s="277" customFormat="1" ht="12" customHeight="1">
      <c r="A299" s="309" t="s">
        <v>614</v>
      </c>
      <c r="B299" s="310" t="s">
        <v>178</v>
      </c>
      <c r="C299" s="309" t="s">
        <v>179</v>
      </c>
      <c r="D299" s="310"/>
      <c r="E299" s="310"/>
      <c r="F299" s="310">
        <v>1400</v>
      </c>
      <c r="G299" s="310"/>
      <c r="H299" s="310"/>
      <c r="I299" s="311">
        <f t="shared" si="29"/>
        <v>1400</v>
      </c>
      <c r="J299" s="310"/>
      <c r="K299" s="310"/>
      <c r="L299" s="310"/>
      <c r="M299" s="310"/>
      <c r="N299" s="310"/>
      <c r="O299" s="311">
        <f t="shared" si="30"/>
        <v>1400</v>
      </c>
      <c r="P299" s="312">
        <v>1400</v>
      </c>
      <c r="Q299" s="309"/>
    </row>
    <row r="300" spans="1:17" s="277" customFormat="1" ht="12" customHeight="1">
      <c r="A300" s="309" t="s">
        <v>615</v>
      </c>
      <c r="B300" s="310" t="s">
        <v>180</v>
      </c>
      <c r="C300" s="309" t="s">
        <v>181</v>
      </c>
      <c r="D300" s="310"/>
      <c r="E300" s="310"/>
      <c r="F300" s="310">
        <v>80912</v>
      </c>
      <c r="G300" s="310"/>
      <c r="H300" s="310"/>
      <c r="I300" s="311">
        <f t="shared" si="29"/>
        <v>80912</v>
      </c>
      <c r="J300" s="310"/>
      <c r="K300" s="310"/>
      <c r="L300" s="310"/>
      <c r="M300" s="310"/>
      <c r="N300" s="310"/>
      <c r="O300" s="311">
        <f t="shared" si="30"/>
        <v>80912</v>
      </c>
      <c r="P300" s="312">
        <v>71512</v>
      </c>
      <c r="Q300" s="309"/>
    </row>
    <row r="301" spans="1:17" s="277" customFormat="1" ht="12" customHeight="1">
      <c r="A301" s="309" t="s">
        <v>616</v>
      </c>
      <c r="B301" s="310" t="s">
        <v>843</v>
      </c>
      <c r="C301" s="309" t="s">
        <v>182</v>
      </c>
      <c r="D301" s="310"/>
      <c r="E301" s="310"/>
      <c r="F301" s="310">
        <v>7600</v>
      </c>
      <c r="G301" s="310"/>
      <c r="H301" s="310"/>
      <c r="I301" s="311">
        <f t="shared" si="29"/>
        <v>7600</v>
      </c>
      <c r="J301" s="310"/>
      <c r="K301" s="310"/>
      <c r="L301" s="310"/>
      <c r="M301" s="310"/>
      <c r="N301" s="310"/>
      <c r="O301" s="311">
        <f t="shared" si="30"/>
        <v>7600</v>
      </c>
      <c r="P301" s="312">
        <v>5600</v>
      </c>
      <c r="Q301" s="309"/>
    </row>
    <row r="302" spans="1:17" s="277" customFormat="1" ht="12" customHeight="1">
      <c r="A302" s="309" t="s">
        <v>617</v>
      </c>
      <c r="B302" s="310" t="s">
        <v>842</v>
      </c>
      <c r="C302" s="309" t="s">
        <v>183</v>
      </c>
      <c r="D302" s="310"/>
      <c r="E302" s="310"/>
      <c r="F302" s="310">
        <v>26000</v>
      </c>
      <c r="G302" s="310"/>
      <c r="H302" s="310"/>
      <c r="I302" s="311">
        <f t="shared" si="29"/>
        <v>26000</v>
      </c>
      <c r="J302" s="310"/>
      <c r="K302" s="310"/>
      <c r="L302" s="310"/>
      <c r="M302" s="310"/>
      <c r="N302" s="310"/>
      <c r="O302" s="311">
        <f t="shared" si="30"/>
        <v>26000</v>
      </c>
      <c r="P302" s="312">
        <v>25500</v>
      </c>
      <c r="Q302" s="309"/>
    </row>
    <row r="303" spans="1:17" s="277" customFormat="1" ht="12" customHeight="1">
      <c r="A303" s="309" t="s">
        <v>624</v>
      </c>
      <c r="B303" s="310" t="s">
        <v>184</v>
      </c>
      <c r="C303" s="309" t="s">
        <v>185</v>
      </c>
      <c r="D303" s="310">
        <v>274</v>
      </c>
      <c r="E303" s="310">
        <v>133</v>
      </c>
      <c r="F303" s="310">
        <v>1530</v>
      </c>
      <c r="G303" s="310"/>
      <c r="H303" s="310"/>
      <c r="I303" s="311">
        <f t="shared" si="29"/>
        <v>1937</v>
      </c>
      <c r="J303" s="310"/>
      <c r="K303" s="310"/>
      <c r="L303" s="310"/>
      <c r="M303" s="310"/>
      <c r="N303" s="310"/>
      <c r="O303" s="311">
        <f t="shared" si="30"/>
        <v>1937</v>
      </c>
      <c r="P303" s="312">
        <v>1937</v>
      </c>
      <c r="Q303" s="309"/>
    </row>
    <row r="304" spans="1:17" s="277" customFormat="1" ht="12" customHeight="1">
      <c r="A304" s="309" t="s">
        <v>625</v>
      </c>
      <c r="B304" s="310" t="s">
        <v>186</v>
      </c>
      <c r="C304" s="309" t="s">
        <v>187</v>
      </c>
      <c r="D304" s="310">
        <v>23511</v>
      </c>
      <c r="E304" s="310">
        <v>7744</v>
      </c>
      <c r="F304" s="310">
        <v>6990</v>
      </c>
      <c r="G304" s="310"/>
      <c r="H304" s="310"/>
      <c r="I304" s="311">
        <f t="shared" si="29"/>
        <v>38245</v>
      </c>
      <c r="J304" s="310"/>
      <c r="K304" s="310"/>
      <c r="L304" s="310"/>
      <c r="M304" s="310"/>
      <c r="N304" s="310"/>
      <c r="O304" s="311">
        <f t="shared" si="30"/>
        <v>38245</v>
      </c>
      <c r="P304" s="312">
        <v>38245</v>
      </c>
      <c r="Q304" s="309"/>
    </row>
    <row r="305" spans="1:17" s="277" customFormat="1" ht="12" customHeight="1">
      <c r="A305" s="309" t="s">
        <v>626</v>
      </c>
      <c r="B305" s="310" t="s">
        <v>377</v>
      </c>
      <c r="C305" s="309" t="s">
        <v>188</v>
      </c>
      <c r="D305" s="310">
        <v>1577</v>
      </c>
      <c r="E305" s="310">
        <v>519</v>
      </c>
      <c r="F305" s="310">
        <v>7100</v>
      </c>
      <c r="G305" s="310"/>
      <c r="H305" s="310"/>
      <c r="I305" s="311">
        <f t="shared" si="29"/>
        <v>9196</v>
      </c>
      <c r="J305" s="310"/>
      <c r="K305" s="310"/>
      <c r="L305" s="310"/>
      <c r="M305" s="310"/>
      <c r="N305" s="310"/>
      <c r="O305" s="311">
        <f t="shared" si="30"/>
        <v>9196</v>
      </c>
      <c r="P305" s="312">
        <v>9196</v>
      </c>
      <c r="Q305" s="309"/>
    </row>
    <row r="306" spans="1:17" s="277" customFormat="1" ht="12" customHeight="1">
      <c r="A306" s="309" t="s">
        <v>628</v>
      </c>
      <c r="B306" s="310" t="s">
        <v>189</v>
      </c>
      <c r="C306" s="309" t="s">
        <v>1212</v>
      </c>
      <c r="D306" s="310">
        <v>180</v>
      </c>
      <c r="E306" s="310">
        <v>47</v>
      </c>
      <c r="F306" s="310">
        <v>673</v>
      </c>
      <c r="G306" s="310"/>
      <c r="H306" s="310"/>
      <c r="I306" s="311">
        <f t="shared" si="29"/>
        <v>900</v>
      </c>
      <c r="J306" s="310"/>
      <c r="K306" s="310"/>
      <c r="L306" s="310"/>
      <c r="M306" s="310"/>
      <c r="N306" s="310"/>
      <c r="O306" s="311">
        <f t="shared" si="30"/>
        <v>900</v>
      </c>
      <c r="P306" s="312">
        <v>900</v>
      </c>
      <c r="Q306" s="309"/>
    </row>
    <row r="307" spans="1:17" s="277" customFormat="1" ht="12" customHeight="1">
      <c r="A307" s="309" t="s">
        <v>629</v>
      </c>
      <c r="B307" s="310" t="s">
        <v>191</v>
      </c>
      <c r="C307" s="309" t="s">
        <v>99</v>
      </c>
      <c r="D307" s="310"/>
      <c r="E307" s="310"/>
      <c r="F307" s="310">
        <v>370</v>
      </c>
      <c r="G307" s="310"/>
      <c r="H307" s="310"/>
      <c r="I307" s="311">
        <f t="shared" si="29"/>
        <v>370</v>
      </c>
      <c r="J307" s="310"/>
      <c r="K307" s="310"/>
      <c r="L307" s="310"/>
      <c r="M307" s="310"/>
      <c r="N307" s="310"/>
      <c r="O307" s="311">
        <f t="shared" si="30"/>
        <v>370</v>
      </c>
      <c r="P307" s="312">
        <v>70</v>
      </c>
      <c r="Q307" s="309"/>
    </row>
    <row r="308" spans="1:17" s="277" customFormat="1" ht="12" customHeight="1">
      <c r="A308" s="309" t="s">
        <v>630</v>
      </c>
      <c r="B308" s="310" t="s">
        <v>578</v>
      </c>
      <c r="C308" s="309" t="s">
        <v>192</v>
      </c>
      <c r="D308" s="310">
        <v>300</v>
      </c>
      <c r="E308" s="310">
        <v>100</v>
      </c>
      <c r="F308" s="310">
        <v>600</v>
      </c>
      <c r="G308" s="310"/>
      <c r="H308" s="310"/>
      <c r="I308" s="311">
        <f t="shared" si="29"/>
        <v>1000</v>
      </c>
      <c r="J308" s="310"/>
      <c r="K308" s="310"/>
      <c r="L308" s="310"/>
      <c r="M308" s="310"/>
      <c r="N308" s="310"/>
      <c r="O308" s="311">
        <f t="shared" si="30"/>
        <v>1000</v>
      </c>
      <c r="P308" s="312"/>
      <c r="Q308" s="309"/>
    </row>
    <row r="309" spans="1:17" s="277" customFormat="1" ht="12" customHeight="1">
      <c r="A309" s="309" t="s">
        <v>631</v>
      </c>
      <c r="B309" s="310" t="s">
        <v>378</v>
      </c>
      <c r="C309" s="309" t="s">
        <v>117</v>
      </c>
      <c r="D309" s="310"/>
      <c r="E309" s="310"/>
      <c r="F309" s="310"/>
      <c r="G309" s="310"/>
      <c r="H309" s="310">
        <v>8000</v>
      </c>
      <c r="I309" s="311">
        <f t="shared" si="29"/>
        <v>8000</v>
      </c>
      <c r="J309" s="310"/>
      <c r="K309" s="310"/>
      <c r="L309" s="310"/>
      <c r="M309" s="310"/>
      <c r="N309" s="310"/>
      <c r="O309" s="311">
        <f t="shared" si="30"/>
        <v>8000</v>
      </c>
      <c r="P309" s="312"/>
      <c r="Q309" s="309"/>
    </row>
    <row r="310" spans="1:17" s="277" customFormat="1" ht="12" customHeight="1">
      <c r="A310" s="309" t="s">
        <v>632</v>
      </c>
      <c r="B310" s="310" t="s">
        <v>194</v>
      </c>
      <c r="C310" s="309" t="s">
        <v>379</v>
      </c>
      <c r="D310" s="310"/>
      <c r="E310" s="310"/>
      <c r="F310" s="310">
        <v>500</v>
      </c>
      <c r="G310" s="310"/>
      <c r="H310" s="310"/>
      <c r="I310" s="311">
        <f t="shared" si="29"/>
        <v>500</v>
      </c>
      <c r="J310" s="310"/>
      <c r="K310" s="310"/>
      <c r="L310" s="310"/>
      <c r="M310" s="310"/>
      <c r="N310" s="310"/>
      <c r="O310" s="311">
        <f t="shared" si="30"/>
        <v>500</v>
      </c>
      <c r="P310" s="312">
        <v>500</v>
      </c>
      <c r="Q310" s="309"/>
    </row>
    <row r="311" spans="1:17" s="277" customFormat="1" ht="12" customHeight="1">
      <c r="A311" s="309" t="s">
        <v>633</v>
      </c>
      <c r="B311" s="310" t="s">
        <v>196</v>
      </c>
      <c r="C311" s="309" t="s">
        <v>195</v>
      </c>
      <c r="D311" s="310"/>
      <c r="E311" s="310"/>
      <c r="F311" s="310">
        <v>500</v>
      </c>
      <c r="G311" s="310"/>
      <c r="H311" s="310"/>
      <c r="I311" s="311">
        <f t="shared" si="29"/>
        <v>500</v>
      </c>
      <c r="J311" s="310"/>
      <c r="K311" s="310"/>
      <c r="L311" s="310"/>
      <c r="M311" s="310"/>
      <c r="N311" s="310"/>
      <c r="O311" s="311">
        <f t="shared" si="30"/>
        <v>500</v>
      </c>
      <c r="P311" s="312">
        <v>500</v>
      </c>
      <c r="Q311" s="309"/>
    </row>
    <row r="312" spans="1:17" s="277" customFormat="1" ht="12" customHeight="1">
      <c r="A312" s="309" t="s">
        <v>634</v>
      </c>
      <c r="B312" s="310" t="s">
        <v>380</v>
      </c>
      <c r="C312" s="309" t="s">
        <v>197</v>
      </c>
      <c r="D312" s="310"/>
      <c r="E312" s="310"/>
      <c r="F312" s="310">
        <v>1000</v>
      </c>
      <c r="G312" s="310"/>
      <c r="H312" s="310"/>
      <c r="I312" s="311">
        <f t="shared" si="29"/>
        <v>1000</v>
      </c>
      <c r="J312" s="310"/>
      <c r="K312" s="310"/>
      <c r="L312" s="310"/>
      <c r="M312" s="310"/>
      <c r="N312" s="310"/>
      <c r="O312" s="311">
        <f t="shared" si="30"/>
        <v>1000</v>
      </c>
      <c r="P312" s="312"/>
      <c r="Q312" s="309"/>
    </row>
    <row r="313" spans="1:17" s="277" customFormat="1" ht="12" customHeight="1">
      <c r="A313" s="309" t="s">
        <v>911</v>
      </c>
      <c r="B313" s="310" t="s">
        <v>199</v>
      </c>
      <c r="C313" s="309" t="s">
        <v>198</v>
      </c>
      <c r="D313" s="310"/>
      <c r="E313" s="310"/>
      <c r="F313" s="310">
        <v>3000</v>
      </c>
      <c r="G313" s="310"/>
      <c r="H313" s="310"/>
      <c r="I313" s="311">
        <f t="shared" si="29"/>
        <v>3000</v>
      </c>
      <c r="J313" s="310"/>
      <c r="K313" s="310"/>
      <c r="L313" s="310"/>
      <c r="M313" s="310"/>
      <c r="N313" s="310"/>
      <c r="O313" s="311">
        <f t="shared" si="30"/>
        <v>3000</v>
      </c>
      <c r="P313" s="312"/>
      <c r="Q313" s="309"/>
    </row>
    <row r="314" spans="1:17" s="277" customFormat="1" ht="12" customHeight="1">
      <c r="A314" s="309" t="s">
        <v>912</v>
      </c>
      <c r="B314" s="310" t="s">
        <v>201</v>
      </c>
      <c r="C314" s="309" t="s">
        <v>202</v>
      </c>
      <c r="D314" s="310"/>
      <c r="E314" s="310"/>
      <c r="F314" s="310"/>
      <c r="G314" s="310"/>
      <c r="H314" s="310"/>
      <c r="I314" s="311">
        <f t="shared" si="29"/>
        <v>0</v>
      </c>
      <c r="J314" s="310"/>
      <c r="K314" s="310">
        <v>20000</v>
      </c>
      <c r="L314" s="310"/>
      <c r="M314" s="310"/>
      <c r="N314" s="310"/>
      <c r="O314" s="311">
        <f t="shared" si="30"/>
        <v>20000</v>
      </c>
      <c r="P314" s="312">
        <v>20000</v>
      </c>
      <c r="Q314" s="309"/>
    </row>
    <row r="315" spans="1:17" s="277" customFormat="1" ht="12" customHeight="1">
      <c r="A315" s="309" t="s">
        <v>913</v>
      </c>
      <c r="B315" s="310" t="s">
        <v>203</v>
      </c>
      <c r="C315" s="309" t="s">
        <v>204</v>
      </c>
      <c r="D315" s="310"/>
      <c r="E315" s="310"/>
      <c r="F315" s="310"/>
      <c r="G315" s="310"/>
      <c r="H315" s="310"/>
      <c r="I315" s="311">
        <f t="shared" si="29"/>
        <v>0</v>
      </c>
      <c r="J315" s="310"/>
      <c r="K315" s="310">
        <v>20000</v>
      </c>
      <c r="L315" s="310"/>
      <c r="M315" s="310"/>
      <c r="N315" s="310"/>
      <c r="O315" s="311">
        <f t="shared" si="30"/>
        <v>20000</v>
      </c>
      <c r="P315" s="312">
        <v>20000</v>
      </c>
      <c r="Q315" s="309"/>
    </row>
    <row r="316" spans="1:17" s="277" customFormat="1" ht="12" customHeight="1">
      <c r="A316" s="309" t="s">
        <v>914</v>
      </c>
      <c r="B316" s="310" t="s">
        <v>205</v>
      </c>
      <c r="C316" s="309" t="s">
        <v>206</v>
      </c>
      <c r="D316" s="310"/>
      <c r="E316" s="310"/>
      <c r="F316" s="310"/>
      <c r="G316" s="310"/>
      <c r="H316" s="310"/>
      <c r="I316" s="311">
        <f t="shared" si="29"/>
        <v>0</v>
      </c>
      <c r="J316" s="310"/>
      <c r="K316" s="310">
        <v>3000</v>
      </c>
      <c r="L316" s="310"/>
      <c r="M316" s="310"/>
      <c r="N316" s="310"/>
      <c r="O316" s="311">
        <f t="shared" si="30"/>
        <v>3000</v>
      </c>
      <c r="P316" s="312">
        <v>3000</v>
      </c>
      <c r="Q316" s="309"/>
    </row>
    <row r="317" spans="1:17" s="277" customFormat="1" ht="12" customHeight="1">
      <c r="A317" s="309" t="s">
        <v>915</v>
      </c>
      <c r="B317" s="310" t="s">
        <v>207</v>
      </c>
      <c r="C317" s="309" t="s">
        <v>208</v>
      </c>
      <c r="D317" s="310"/>
      <c r="E317" s="310"/>
      <c r="F317" s="310"/>
      <c r="G317" s="310"/>
      <c r="H317" s="310"/>
      <c r="I317" s="311">
        <f t="shared" si="29"/>
        <v>0</v>
      </c>
      <c r="J317" s="310"/>
      <c r="K317" s="310">
        <v>15000</v>
      </c>
      <c r="L317" s="310"/>
      <c r="M317" s="310"/>
      <c r="N317" s="310"/>
      <c r="O317" s="311">
        <f t="shared" si="30"/>
        <v>15000</v>
      </c>
      <c r="P317" s="312">
        <v>15000</v>
      </c>
      <c r="Q317" s="309"/>
    </row>
    <row r="318" spans="1:17" s="277" customFormat="1" ht="12" customHeight="1">
      <c r="A318" s="309" t="s">
        <v>916</v>
      </c>
      <c r="B318" s="310" t="s">
        <v>209</v>
      </c>
      <c r="C318" s="309" t="s">
        <v>210</v>
      </c>
      <c r="D318" s="310"/>
      <c r="E318" s="310"/>
      <c r="F318" s="310"/>
      <c r="G318" s="310"/>
      <c r="H318" s="310"/>
      <c r="I318" s="311">
        <f t="shared" si="29"/>
        <v>0</v>
      </c>
      <c r="J318" s="310"/>
      <c r="K318" s="310">
        <v>5000</v>
      </c>
      <c r="L318" s="310"/>
      <c r="M318" s="310"/>
      <c r="N318" s="310"/>
      <c r="O318" s="311">
        <f t="shared" si="30"/>
        <v>5000</v>
      </c>
      <c r="P318" s="312"/>
      <c r="Q318" s="309"/>
    </row>
    <row r="319" spans="1:17" s="277" customFormat="1" ht="12" customHeight="1">
      <c r="A319" s="309" t="s">
        <v>917</v>
      </c>
      <c r="B319" s="310" t="s">
        <v>211</v>
      </c>
      <c r="C319" s="309" t="s">
        <v>212</v>
      </c>
      <c r="D319" s="310"/>
      <c r="E319" s="310"/>
      <c r="F319" s="310"/>
      <c r="G319" s="310"/>
      <c r="H319" s="310"/>
      <c r="I319" s="311">
        <f t="shared" si="29"/>
        <v>0</v>
      </c>
      <c r="J319" s="310"/>
      <c r="K319" s="310">
        <v>5000</v>
      </c>
      <c r="L319" s="310"/>
      <c r="M319" s="310"/>
      <c r="N319" s="310"/>
      <c r="O319" s="311">
        <f t="shared" si="30"/>
        <v>5000</v>
      </c>
      <c r="P319" s="312">
        <v>5000</v>
      </c>
      <c r="Q319" s="309"/>
    </row>
    <row r="320" spans="1:17" s="277" customFormat="1" ht="12" customHeight="1">
      <c r="A320" s="309" t="s">
        <v>918</v>
      </c>
      <c r="B320" s="310" t="s">
        <v>213</v>
      </c>
      <c r="C320" s="309" t="s">
        <v>214</v>
      </c>
      <c r="D320" s="310"/>
      <c r="E320" s="310"/>
      <c r="F320" s="310"/>
      <c r="G320" s="310"/>
      <c r="H320" s="310"/>
      <c r="I320" s="311">
        <f t="shared" si="29"/>
        <v>0</v>
      </c>
      <c r="J320" s="310"/>
      <c r="K320" s="310">
        <v>10000</v>
      </c>
      <c r="L320" s="310"/>
      <c r="M320" s="310"/>
      <c r="N320" s="310"/>
      <c r="O320" s="311">
        <f t="shared" si="30"/>
        <v>10000</v>
      </c>
      <c r="P320" s="312">
        <v>10000</v>
      </c>
      <c r="Q320" s="309"/>
    </row>
    <row r="321" spans="1:17" s="277" customFormat="1" ht="12" customHeight="1">
      <c r="A321" s="309" t="s">
        <v>919</v>
      </c>
      <c r="B321" s="310" t="s">
        <v>381</v>
      </c>
      <c r="C321" s="309" t="s">
        <v>35</v>
      </c>
      <c r="D321" s="310"/>
      <c r="E321" s="310"/>
      <c r="F321" s="310"/>
      <c r="G321" s="310"/>
      <c r="H321" s="310"/>
      <c r="I321" s="311">
        <f t="shared" si="29"/>
        <v>0</v>
      </c>
      <c r="J321" s="310">
        <v>3500</v>
      </c>
      <c r="K321" s="310"/>
      <c r="L321" s="310"/>
      <c r="M321" s="310"/>
      <c r="N321" s="310"/>
      <c r="O321" s="311">
        <f t="shared" si="30"/>
        <v>3500</v>
      </c>
      <c r="P321" s="312">
        <v>3500</v>
      </c>
      <c r="Q321" s="309"/>
    </row>
    <row r="322" spans="1:17" s="277" customFormat="1" ht="12" customHeight="1">
      <c r="A322" s="309" t="s">
        <v>920</v>
      </c>
      <c r="B322" s="310" t="s">
        <v>382</v>
      </c>
      <c r="C322" s="309" t="s">
        <v>216</v>
      </c>
      <c r="D322" s="310"/>
      <c r="E322" s="310"/>
      <c r="F322" s="310"/>
      <c r="G322" s="310"/>
      <c r="H322" s="310"/>
      <c r="I322" s="311">
        <f t="shared" si="29"/>
        <v>0</v>
      </c>
      <c r="J322" s="310">
        <v>21500</v>
      </c>
      <c r="K322" s="310"/>
      <c r="L322" s="310"/>
      <c r="M322" s="310"/>
      <c r="N322" s="310"/>
      <c r="O322" s="311">
        <f t="shared" si="30"/>
        <v>21500</v>
      </c>
      <c r="P322" s="312">
        <v>21500</v>
      </c>
      <c r="Q322" s="309"/>
    </row>
    <row r="323" spans="1:17" s="277" customFormat="1" ht="12" customHeight="1">
      <c r="A323" s="309" t="s">
        <v>921</v>
      </c>
      <c r="B323" s="310" t="s">
        <v>383</v>
      </c>
      <c r="C323" s="309" t="s">
        <v>217</v>
      </c>
      <c r="D323" s="310"/>
      <c r="E323" s="310"/>
      <c r="F323" s="310"/>
      <c r="G323" s="310"/>
      <c r="H323" s="310"/>
      <c r="I323" s="311">
        <f t="shared" si="29"/>
        <v>0</v>
      </c>
      <c r="J323" s="310">
        <v>15000</v>
      </c>
      <c r="K323" s="310"/>
      <c r="L323" s="310"/>
      <c r="M323" s="310"/>
      <c r="N323" s="310"/>
      <c r="O323" s="311">
        <f t="shared" si="30"/>
        <v>15000</v>
      </c>
      <c r="P323" s="312">
        <v>15000</v>
      </c>
      <c r="Q323" s="309"/>
    </row>
    <row r="324" spans="1:17" s="277" customFormat="1" ht="12" customHeight="1">
      <c r="A324" s="309" t="s">
        <v>922</v>
      </c>
      <c r="B324" s="310" t="s">
        <v>218</v>
      </c>
      <c r="C324" s="309" t="s">
        <v>219</v>
      </c>
      <c r="D324" s="310"/>
      <c r="E324" s="310"/>
      <c r="F324" s="310"/>
      <c r="G324" s="310"/>
      <c r="H324" s="310"/>
      <c r="I324" s="311">
        <f t="shared" si="29"/>
        <v>0</v>
      </c>
      <c r="J324" s="310">
        <v>58000</v>
      </c>
      <c r="K324" s="310"/>
      <c r="L324" s="310"/>
      <c r="M324" s="310"/>
      <c r="N324" s="310"/>
      <c r="O324" s="311">
        <f t="shared" si="30"/>
        <v>58000</v>
      </c>
      <c r="P324" s="312">
        <v>58000</v>
      </c>
      <c r="Q324" s="309"/>
    </row>
    <row r="325" spans="1:17" s="277" customFormat="1" ht="10.5" customHeight="1">
      <c r="A325" s="309" t="s">
        <v>923</v>
      </c>
      <c r="B325" s="310" t="s">
        <v>384</v>
      </c>
      <c r="C325" s="309" t="s">
        <v>220</v>
      </c>
      <c r="D325" s="310"/>
      <c r="E325" s="310"/>
      <c r="F325" s="310"/>
      <c r="G325" s="310"/>
      <c r="H325" s="310"/>
      <c r="I325" s="311">
        <f t="shared" si="29"/>
        <v>0</v>
      </c>
      <c r="J325" s="310">
        <v>6000</v>
      </c>
      <c r="K325" s="310"/>
      <c r="L325" s="310"/>
      <c r="M325" s="310"/>
      <c r="N325" s="310"/>
      <c r="O325" s="311">
        <f t="shared" si="30"/>
        <v>6000</v>
      </c>
      <c r="P325" s="312">
        <v>6000</v>
      </c>
      <c r="Q325" s="309"/>
    </row>
    <row r="326" spans="1:17" s="277" customFormat="1" ht="12" customHeight="1">
      <c r="A326" s="309" t="s">
        <v>924</v>
      </c>
      <c r="B326" s="310" t="s">
        <v>385</v>
      </c>
      <c r="C326" s="309" t="s">
        <v>221</v>
      </c>
      <c r="D326" s="310"/>
      <c r="E326" s="310"/>
      <c r="F326" s="310"/>
      <c r="G326" s="310"/>
      <c r="H326" s="310"/>
      <c r="I326" s="311">
        <f t="shared" si="29"/>
        <v>0</v>
      </c>
      <c r="J326" s="310">
        <v>4000</v>
      </c>
      <c r="K326" s="310"/>
      <c r="L326" s="310"/>
      <c r="M326" s="310"/>
      <c r="N326" s="310"/>
      <c r="O326" s="311">
        <f t="shared" si="30"/>
        <v>4000</v>
      </c>
      <c r="P326" s="312"/>
      <c r="Q326" s="309"/>
    </row>
    <row r="327" spans="1:17" s="277" customFormat="1" ht="12" customHeight="1">
      <c r="A327" s="309" t="s">
        <v>925</v>
      </c>
      <c r="B327" s="310" t="s">
        <v>223</v>
      </c>
      <c r="C327" s="309" t="s">
        <v>224</v>
      </c>
      <c r="D327" s="310"/>
      <c r="E327" s="310"/>
      <c r="F327" s="310"/>
      <c r="G327" s="310"/>
      <c r="H327" s="310"/>
      <c r="I327" s="311">
        <f t="shared" si="29"/>
        <v>0</v>
      </c>
      <c r="J327" s="310">
        <v>2000</v>
      </c>
      <c r="K327" s="310"/>
      <c r="L327" s="310"/>
      <c r="M327" s="310"/>
      <c r="N327" s="310"/>
      <c r="O327" s="311">
        <f t="shared" si="30"/>
        <v>2000</v>
      </c>
      <c r="P327" s="312">
        <v>2000</v>
      </c>
      <c r="Q327" s="309"/>
    </row>
    <row r="328" spans="1:17" s="277" customFormat="1" ht="12.75" customHeight="1">
      <c r="A328" s="309" t="s">
        <v>926</v>
      </c>
      <c r="B328" s="310" t="s">
        <v>225</v>
      </c>
      <c r="C328" s="309" t="s">
        <v>386</v>
      </c>
      <c r="D328" s="310"/>
      <c r="E328" s="310"/>
      <c r="F328" s="310"/>
      <c r="G328" s="310"/>
      <c r="H328" s="310"/>
      <c r="I328" s="311">
        <f t="shared" si="29"/>
        <v>0</v>
      </c>
      <c r="J328" s="310">
        <v>10000</v>
      </c>
      <c r="K328" s="310"/>
      <c r="L328" s="310"/>
      <c r="M328" s="310"/>
      <c r="N328" s="310"/>
      <c r="O328" s="311">
        <f t="shared" si="30"/>
        <v>10000</v>
      </c>
      <c r="P328" s="312"/>
      <c r="Q328" s="309"/>
    </row>
    <row r="329" spans="1:17" s="277" customFormat="1" ht="12.75" customHeight="1">
      <c r="A329" s="309" t="s">
        <v>927</v>
      </c>
      <c r="B329" s="310" t="s">
        <v>387</v>
      </c>
      <c r="C329" s="309" t="s">
        <v>68</v>
      </c>
      <c r="D329" s="310"/>
      <c r="E329" s="310"/>
      <c r="F329" s="310"/>
      <c r="G329" s="310"/>
      <c r="H329" s="310"/>
      <c r="I329" s="311">
        <f t="shared" si="29"/>
        <v>0</v>
      </c>
      <c r="J329" s="310">
        <v>5000</v>
      </c>
      <c r="K329" s="310"/>
      <c r="L329" s="310"/>
      <c r="M329" s="310"/>
      <c r="N329" s="310"/>
      <c r="O329" s="311">
        <f t="shared" si="30"/>
        <v>5000</v>
      </c>
      <c r="P329" s="312">
        <v>5000</v>
      </c>
      <c r="Q329" s="309"/>
    </row>
    <row r="330" spans="1:17" s="277" customFormat="1" ht="12.75" customHeight="1">
      <c r="A330" s="309" t="s">
        <v>928</v>
      </c>
      <c r="B330" s="310" t="s">
        <v>702</v>
      </c>
      <c r="C330" s="309" t="s">
        <v>226</v>
      </c>
      <c r="D330" s="310"/>
      <c r="E330" s="310"/>
      <c r="F330" s="310"/>
      <c r="G330" s="310"/>
      <c r="H330" s="310"/>
      <c r="I330" s="311">
        <f t="shared" si="29"/>
        <v>0</v>
      </c>
      <c r="J330" s="310">
        <v>21000</v>
      </c>
      <c r="K330" s="310"/>
      <c r="L330" s="310"/>
      <c r="M330" s="310"/>
      <c r="N330" s="310"/>
      <c r="O330" s="311">
        <f t="shared" si="30"/>
        <v>21000</v>
      </c>
      <c r="P330" s="312">
        <v>21000</v>
      </c>
      <c r="Q330" s="309"/>
    </row>
    <row r="331" spans="1:17" s="277" customFormat="1" ht="12.75" customHeight="1">
      <c r="A331" s="309" t="s">
        <v>929</v>
      </c>
      <c r="B331" s="310" t="s">
        <v>388</v>
      </c>
      <c r="C331" s="309" t="s">
        <v>227</v>
      </c>
      <c r="D331" s="310"/>
      <c r="E331" s="310"/>
      <c r="F331" s="310"/>
      <c r="G331" s="310"/>
      <c r="H331" s="310"/>
      <c r="I331" s="311">
        <f t="shared" si="29"/>
        <v>0</v>
      </c>
      <c r="J331" s="310">
        <v>15000</v>
      </c>
      <c r="K331" s="310"/>
      <c r="L331" s="310"/>
      <c r="M331" s="310"/>
      <c r="N331" s="310"/>
      <c r="O331" s="311">
        <f t="shared" si="30"/>
        <v>15000</v>
      </c>
      <c r="P331" s="312">
        <v>15000</v>
      </c>
      <c r="Q331" s="309"/>
    </row>
    <row r="332" spans="1:17" s="277" customFormat="1" ht="12.75" customHeight="1">
      <c r="A332" s="309" t="s">
        <v>228</v>
      </c>
      <c r="B332" s="310" t="s">
        <v>389</v>
      </c>
      <c r="C332" s="309" t="s">
        <v>290</v>
      </c>
      <c r="D332" s="310"/>
      <c r="E332" s="310"/>
      <c r="F332" s="310"/>
      <c r="G332" s="310"/>
      <c r="H332" s="310"/>
      <c r="I332" s="311"/>
      <c r="J332" s="310">
        <v>30000</v>
      </c>
      <c r="K332" s="310"/>
      <c r="L332" s="310"/>
      <c r="M332" s="310"/>
      <c r="N332" s="310"/>
      <c r="O332" s="311">
        <f t="shared" si="30"/>
        <v>30000</v>
      </c>
      <c r="P332" s="312"/>
      <c r="Q332" s="309"/>
    </row>
    <row r="333" spans="1:17" s="277" customFormat="1" ht="12.75" customHeight="1">
      <c r="A333" s="309" t="s">
        <v>230</v>
      </c>
      <c r="B333" s="310" t="s">
        <v>231</v>
      </c>
      <c r="C333" s="309" t="s">
        <v>232</v>
      </c>
      <c r="D333" s="310"/>
      <c r="E333" s="310"/>
      <c r="F333" s="310"/>
      <c r="G333" s="310"/>
      <c r="H333" s="310"/>
      <c r="I333" s="311">
        <f t="shared" si="29"/>
        <v>0</v>
      </c>
      <c r="J333" s="310"/>
      <c r="K333" s="310"/>
      <c r="L333" s="310">
        <v>1000</v>
      </c>
      <c r="M333" s="310"/>
      <c r="N333" s="310"/>
      <c r="O333" s="311">
        <f t="shared" si="30"/>
        <v>1000</v>
      </c>
      <c r="P333" s="312">
        <v>1000</v>
      </c>
      <c r="Q333" s="309"/>
    </row>
    <row r="334" spans="1:17" s="277" customFormat="1" ht="11.25" customHeight="1">
      <c r="A334" s="309" t="s">
        <v>233</v>
      </c>
      <c r="B334" s="310" t="s">
        <v>234</v>
      </c>
      <c r="C334" s="309" t="s">
        <v>235</v>
      </c>
      <c r="D334" s="310">
        <v>1863</v>
      </c>
      <c r="E334" s="310">
        <v>537</v>
      </c>
      <c r="F334" s="310">
        <v>12100</v>
      </c>
      <c r="G334" s="310"/>
      <c r="H334" s="310">
        <v>500</v>
      </c>
      <c r="I334" s="311">
        <f t="shared" si="29"/>
        <v>15000</v>
      </c>
      <c r="J334" s="310">
        <v>5000</v>
      </c>
      <c r="K334" s="310"/>
      <c r="L334" s="310"/>
      <c r="M334" s="310"/>
      <c r="N334" s="310"/>
      <c r="O334" s="311">
        <f t="shared" si="30"/>
        <v>20000</v>
      </c>
      <c r="P334" s="312"/>
      <c r="Q334" s="309"/>
    </row>
    <row r="335" spans="1:17" s="277" customFormat="1" ht="11.25" customHeight="1">
      <c r="A335" s="309" t="s">
        <v>236</v>
      </c>
      <c r="B335" s="310" t="s">
        <v>237</v>
      </c>
      <c r="C335" s="309" t="s">
        <v>238</v>
      </c>
      <c r="D335" s="310"/>
      <c r="E335" s="310"/>
      <c r="F335" s="310">
        <v>4000</v>
      </c>
      <c r="G335" s="310"/>
      <c r="H335" s="310"/>
      <c r="I335" s="311">
        <f t="shared" si="29"/>
        <v>4000</v>
      </c>
      <c r="J335" s="310">
        <v>1000</v>
      </c>
      <c r="K335" s="310"/>
      <c r="L335" s="310"/>
      <c r="M335" s="310"/>
      <c r="N335" s="310"/>
      <c r="O335" s="311">
        <f>SUM(I335:N335)</f>
        <v>5000</v>
      </c>
      <c r="P335" s="312"/>
      <c r="Q335" s="309"/>
    </row>
    <row r="336" spans="1:17" s="277" customFormat="1" ht="11.25" customHeight="1">
      <c r="A336" s="309" t="s">
        <v>239</v>
      </c>
      <c r="B336" s="310" t="s">
        <v>240</v>
      </c>
      <c r="C336" s="309" t="s">
        <v>856</v>
      </c>
      <c r="D336" s="310"/>
      <c r="E336" s="310"/>
      <c r="F336" s="310">
        <v>15000</v>
      </c>
      <c r="G336" s="310"/>
      <c r="H336" s="310"/>
      <c r="I336" s="311">
        <f t="shared" si="29"/>
        <v>15000</v>
      </c>
      <c r="J336" s="310"/>
      <c r="K336" s="310"/>
      <c r="L336" s="310"/>
      <c r="M336" s="310"/>
      <c r="N336" s="310"/>
      <c r="O336" s="311">
        <f>SUM(I336:N336)</f>
        <v>15000</v>
      </c>
      <c r="P336" s="312">
        <v>15000</v>
      </c>
      <c r="Q336" s="309"/>
    </row>
    <row r="337" spans="1:17" s="277" customFormat="1" ht="11.25" customHeight="1">
      <c r="A337" s="309" t="s">
        <v>241</v>
      </c>
      <c r="B337" s="310" t="s">
        <v>390</v>
      </c>
      <c r="C337" s="309" t="s">
        <v>242</v>
      </c>
      <c r="D337" s="310"/>
      <c r="E337" s="310"/>
      <c r="F337" s="310">
        <v>8000</v>
      </c>
      <c r="G337" s="310"/>
      <c r="H337" s="310"/>
      <c r="I337" s="311">
        <f t="shared" si="29"/>
        <v>8000</v>
      </c>
      <c r="J337" s="310"/>
      <c r="K337" s="310"/>
      <c r="L337" s="310"/>
      <c r="M337" s="310"/>
      <c r="N337" s="310"/>
      <c r="O337" s="311">
        <f>SUM(I337:N337)</f>
        <v>8000</v>
      </c>
      <c r="P337" s="312"/>
      <c r="Q337" s="309"/>
    </row>
    <row r="338" spans="1:17" s="277" customFormat="1" ht="11.25" customHeight="1">
      <c r="A338" s="309" t="s">
        <v>243</v>
      </c>
      <c r="B338" s="310" t="s">
        <v>291</v>
      </c>
      <c r="C338" s="309" t="s">
        <v>139</v>
      </c>
      <c r="D338" s="310"/>
      <c r="E338" s="310"/>
      <c r="F338" s="310"/>
      <c r="G338" s="310"/>
      <c r="H338" s="310"/>
      <c r="I338" s="311">
        <f t="shared" si="29"/>
        <v>0</v>
      </c>
      <c r="J338" s="310"/>
      <c r="K338" s="310"/>
      <c r="L338" s="310">
        <v>6000</v>
      </c>
      <c r="M338" s="310"/>
      <c r="N338" s="310"/>
      <c r="O338" s="311">
        <f>SUM(I338:N338)</f>
        <v>6000</v>
      </c>
      <c r="P338" s="312"/>
      <c r="Q338" s="309"/>
    </row>
    <row r="339" spans="1:17" s="277" customFormat="1" ht="11.25" customHeight="1">
      <c r="A339" s="309" t="s">
        <v>245</v>
      </c>
      <c r="B339" s="310" t="s">
        <v>244</v>
      </c>
      <c r="C339" s="309" t="s">
        <v>391</v>
      </c>
      <c r="D339" s="310"/>
      <c r="E339" s="310"/>
      <c r="F339" s="310"/>
      <c r="G339" s="310"/>
      <c r="H339" s="310">
        <v>960</v>
      </c>
      <c r="I339" s="311">
        <f t="shared" si="29"/>
        <v>960</v>
      </c>
      <c r="J339" s="310"/>
      <c r="K339" s="310"/>
      <c r="L339" s="310"/>
      <c r="M339" s="310"/>
      <c r="N339" s="310"/>
      <c r="O339" s="311">
        <f>SUM(I339:N339)</f>
        <v>960</v>
      </c>
      <c r="P339" s="312"/>
      <c r="Q339" s="309"/>
    </row>
    <row r="340" spans="1:17" s="277" customFormat="1" ht="11.25" customHeight="1">
      <c r="A340" s="309" t="s">
        <v>248</v>
      </c>
      <c r="B340" s="310" t="s">
        <v>246</v>
      </c>
      <c r="C340" s="309" t="s">
        <v>247</v>
      </c>
      <c r="D340" s="310"/>
      <c r="E340" s="310"/>
      <c r="F340" s="310"/>
      <c r="G340" s="310"/>
      <c r="H340" s="310">
        <v>2420</v>
      </c>
      <c r="I340" s="311">
        <f t="shared" si="29"/>
        <v>2420</v>
      </c>
      <c r="J340" s="310"/>
      <c r="K340" s="310"/>
      <c r="L340" s="310"/>
      <c r="M340" s="310"/>
      <c r="N340" s="310"/>
      <c r="O340" s="311">
        <f aca="true" t="shared" si="31" ref="O340:O353">SUM(I340:N340)</f>
        <v>2420</v>
      </c>
      <c r="P340" s="312"/>
      <c r="Q340" s="309"/>
    </row>
    <row r="341" spans="1:17" s="277" customFormat="1" ht="11.25" customHeight="1">
      <c r="A341" s="309" t="s">
        <v>249</v>
      </c>
      <c r="B341" s="310" t="s">
        <v>845</v>
      </c>
      <c r="C341" s="309" t="s">
        <v>892</v>
      </c>
      <c r="D341" s="310"/>
      <c r="E341" s="310"/>
      <c r="F341" s="310"/>
      <c r="G341" s="310"/>
      <c r="H341" s="310"/>
      <c r="I341" s="311">
        <f t="shared" si="29"/>
        <v>0</v>
      </c>
      <c r="J341" s="310"/>
      <c r="K341" s="310"/>
      <c r="L341" s="310">
        <v>30000</v>
      </c>
      <c r="M341" s="310"/>
      <c r="N341" s="310"/>
      <c r="O341" s="311">
        <f t="shared" si="31"/>
        <v>30000</v>
      </c>
      <c r="P341" s="312">
        <v>30000</v>
      </c>
      <c r="Q341" s="309"/>
    </row>
    <row r="342" spans="1:17" s="277" customFormat="1" ht="11.25" customHeight="1">
      <c r="A342" s="309" t="s">
        <v>250</v>
      </c>
      <c r="B342" s="310" t="s">
        <v>895</v>
      </c>
      <c r="C342" s="309" t="s">
        <v>893</v>
      </c>
      <c r="D342" s="310"/>
      <c r="E342" s="310"/>
      <c r="F342" s="310"/>
      <c r="G342" s="310"/>
      <c r="H342" s="310"/>
      <c r="I342" s="311">
        <f t="shared" si="29"/>
        <v>0</v>
      </c>
      <c r="J342" s="310"/>
      <c r="K342" s="310"/>
      <c r="L342" s="310">
        <v>20000</v>
      </c>
      <c r="M342" s="310"/>
      <c r="N342" s="310"/>
      <c r="O342" s="311">
        <f t="shared" si="31"/>
        <v>20000</v>
      </c>
      <c r="P342" s="312"/>
      <c r="Q342" s="309"/>
    </row>
    <row r="343" spans="1:17" s="277" customFormat="1" ht="11.25" customHeight="1">
      <c r="A343" s="309" t="s">
        <v>253</v>
      </c>
      <c r="B343" s="310" t="s">
        <v>251</v>
      </c>
      <c r="C343" s="309" t="s">
        <v>252</v>
      </c>
      <c r="D343" s="310"/>
      <c r="E343" s="310"/>
      <c r="F343" s="310"/>
      <c r="G343" s="310"/>
      <c r="H343" s="310">
        <v>84</v>
      </c>
      <c r="I343" s="311">
        <f t="shared" si="29"/>
        <v>84</v>
      </c>
      <c r="J343" s="310"/>
      <c r="K343" s="310"/>
      <c r="L343" s="310"/>
      <c r="M343" s="310"/>
      <c r="N343" s="310"/>
      <c r="O343" s="311">
        <f t="shared" si="31"/>
        <v>84</v>
      </c>
      <c r="P343" s="312">
        <v>84</v>
      </c>
      <c r="Q343" s="309"/>
    </row>
    <row r="344" spans="1:17" s="277" customFormat="1" ht="11.25" customHeight="1">
      <c r="A344" s="309" t="s">
        <v>256</v>
      </c>
      <c r="B344" s="310" t="s">
        <v>254</v>
      </c>
      <c r="C344" s="309" t="s">
        <v>255</v>
      </c>
      <c r="D344" s="310"/>
      <c r="E344" s="310"/>
      <c r="F344" s="310"/>
      <c r="G344" s="310"/>
      <c r="H344" s="310"/>
      <c r="I344" s="311">
        <f t="shared" si="29"/>
        <v>0</v>
      </c>
      <c r="J344" s="310"/>
      <c r="K344" s="310"/>
      <c r="L344" s="310">
        <v>30000</v>
      </c>
      <c r="M344" s="310"/>
      <c r="N344" s="310"/>
      <c r="O344" s="311">
        <f t="shared" si="31"/>
        <v>30000</v>
      </c>
      <c r="P344" s="312"/>
      <c r="Q344" s="309"/>
    </row>
    <row r="345" spans="1:17" s="277" customFormat="1" ht="11.25" customHeight="1">
      <c r="A345" s="309" t="s">
        <v>258</v>
      </c>
      <c r="B345" s="310" t="s">
        <v>392</v>
      </c>
      <c r="C345" s="309" t="s">
        <v>106</v>
      </c>
      <c r="D345" s="310"/>
      <c r="E345" s="310"/>
      <c r="F345" s="310"/>
      <c r="G345" s="310"/>
      <c r="H345" s="310">
        <v>600</v>
      </c>
      <c r="I345" s="311">
        <f t="shared" si="29"/>
        <v>600</v>
      </c>
      <c r="J345" s="310"/>
      <c r="K345" s="310"/>
      <c r="L345" s="310"/>
      <c r="M345" s="310"/>
      <c r="N345" s="310"/>
      <c r="O345" s="311">
        <f t="shared" si="31"/>
        <v>600</v>
      </c>
      <c r="P345" s="312"/>
      <c r="Q345" s="309"/>
    </row>
    <row r="346" spans="1:17" s="277" customFormat="1" ht="11.25" customHeight="1">
      <c r="A346" s="309" t="s">
        <v>260</v>
      </c>
      <c r="B346" s="310" t="s">
        <v>393</v>
      </c>
      <c r="C346" s="309" t="s">
        <v>85</v>
      </c>
      <c r="D346" s="310"/>
      <c r="E346" s="310"/>
      <c r="F346" s="310"/>
      <c r="G346" s="310"/>
      <c r="H346" s="310">
        <v>10000</v>
      </c>
      <c r="I346" s="311">
        <f t="shared" si="29"/>
        <v>10000</v>
      </c>
      <c r="J346" s="310"/>
      <c r="K346" s="310"/>
      <c r="L346" s="310">
        <v>8000</v>
      </c>
      <c r="M346" s="310"/>
      <c r="N346" s="310"/>
      <c r="O346" s="311">
        <f t="shared" si="31"/>
        <v>18000</v>
      </c>
      <c r="P346" s="312"/>
      <c r="Q346" s="309"/>
    </row>
    <row r="347" spans="1:17" s="277" customFormat="1" ht="11.25" customHeight="1">
      <c r="A347" s="309" t="s">
        <v>262</v>
      </c>
      <c r="B347" s="310" t="s">
        <v>394</v>
      </c>
      <c r="C347" s="309" t="s">
        <v>293</v>
      </c>
      <c r="D347" s="310"/>
      <c r="E347" s="310"/>
      <c r="F347" s="310"/>
      <c r="G347" s="310"/>
      <c r="H347" s="310">
        <v>200</v>
      </c>
      <c r="I347" s="311">
        <f t="shared" si="29"/>
        <v>200</v>
      </c>
      <c r="J347" s="310"/>
      <c r="K347" s="310"/>
      <c r="L347" s="310"/>
      <c r="M347" s="310"/>
      <c r="N347" s="310"/>
      <c r="O347" s="311">
        <f t="shared" si="31"/>
        <v>200</v>
      </c>
      <c r="P347" s="312"/>
      <c r="Q347" s="309"/>
    </row>
    <row r="348" spans="1:17" s="277" customFormat="1" ht="11.25" customHeight="1">
      <c r="A348" s="309" t="s">
        <v>265</v>
      </c>
      <c r="B348" s="310" t="s">
        <v>259</v>
      </c>
      <c r="C348" s="309" t="s">
        <v>11</v>
      </c>
      <c r="D348" s="310"/>
      <c r="E348" s="310"/>
      <c r="F348" s="310"/>
      <c r="G348" s="310"/>
      <c r="H348" s="310"/>
      <c r="I348" s="311">
        <f t="shared" si="29"/>
        <v>0</v>
      </c>
      <c r="J348" s="310"/>
      <c r="K348" s="310"/>
      <c r="L348" s="310"/>
      <c r="M348" s="310">
        <v>41000</v>
      </c>
      <c r="N348" s="310"/>
      <c r="O348" s="311">
        <f t="shared" si="31"/>
        <v>41000</v>
      </c>
      <c r="P348" s="312"/>
      <c r="Q348" s="309"/>
    </row>
    <row r="349" spans="1:17" s="277" customFormat="1" ht="11.25" customHeight="1">
      <c r="A349" s="309" t="s">
        <v>268</v>
      </c>
      <c r="B349" s="310" t="s">
        <v>261</v>
      </c>
      <c r="C349" s="309" t="s">
        <v>11</v>
      </c>
      <c r="D349" s="310"/>
      <c r="E349" s="310"/>
      <c r="F349" s="310"/>
      <c r="G349" s="310"/>
      <c r="H349" s="310"/>
      <c r="I349" s="311">
        <f t="shared" si="29"/>
        <v>0</v>
      </c>
      <c r="J349" s="310"/>
      <c r="K349" s="310"/>
      <c r="L349" s="310"/>
      <c r="M349" s="310">
        <v>20000</v>
      </c>
      <c r="N349" s="310"/>
      <c r="O349" s="311">
        <f t="shared" si="31"/>
        <v>20000</v>
      </c>
      <c r="P349" s="312"/>
      <c r="Q349" s="309"/>
    </row>
    <row r="350" spans="1:17" s="277" customFormat="1" ht="11.25" customHeight="1">
      <c r="A350" s="309" t="s">
        <v>283</v>
      </c>
      <c r="B350" s="310" t="s">
        <v>263</v>
      </c>
      <c r="C350" s="309" t="s">
        <v>12</v>
      </c>
      <c r="D350" s="310"/>
      <c r="E350" s="310"/>
      <c r="F350" s="310">
        <v>774</v>
      </c>
      <c r="G350" s="310"/>
      <c r="H350" s="310"/>
      <c r="I350" s="311">
        <f t="shared" si="29"/>
        <v>774</v>
      </c>
      <c r="J350" s="310"/>
      <c r="K350" s="310"/>
      <c r="L350" s="310"/>
      <c r="M350" s="310"/>
      <c r="N350" s="310"/>
      <c r="O350" s="311">
        <f t="shared" si="31"/>
        <v>774</v>
      </c>
      <c r="P350" s="312"/>
      <c r="Q350" s="309"/>
    </row>
    <row r="351" spans="1:17" s="277" customFormat="1" ht="12.75" customHeight="1">
      <c r="A351" s="309" t="s">
        <v>286</v>
      </c>
      <c r="B351" s="310" t="s">
        <v>266</v>
      </c>
      <c r="C351" s="309" t="s">
        <v>264</v>
      </c>
      <c r="D351" s="310"/>
      <c r="E351" s="310"/>
      <c r="F351" s="310">
        <v>5600</v>
      </c>
      <c r="G351" s="310"/>
      <c r="H351" s="310"/>
      <c r="I351" s="311">
        <f t="shared" si="29"/>
        <v>5600</v>
      </c>
      <c r="J351" s="310"/>
      <c r="K351" s="310"/>
      <c r="L351" s="310"/>
      <c r="M351" s="310"/>
      <c r="N351" s="310"/>
      <c r="O351" s="311">
        <f t="shared" si="31"/>
        <v>5600</v>
      </c>
      <c r="P351" s="312"/>
      <c r="Q351" s="309"/>
    </row>
    <row r="352" spans="1:17" s="277" customFormat="1" ht="12" customHeight="1">
      <c r="A352" s="309" t="s">
        <v>287</v>
      </c>
      <c r="B352" s="310" t="s">
        <v>281</v>
      </c>
      <c r="C352" s="309" t="s">
        <v>282</v>
      </c>
      <c r="D352" s="310"/>
      <c r="E352" s="310"/>
      <c r="F352" s="310"/>
      <c r="G352" s="310"/>
      <c r="H352" s="310"/>
      <c r="I352" s="311">
        <f t="shared" si="29"/>
        <v>0</v>
      </c>
      <c r="J352" s="310"/>
      <c r="K352" s="310"/>
      <c r="L352" s="310"/>
      <c r="M352" s="310"/>
      <c r="N352" s="310">
        <v>50000</v>
      </c>
      <c r="O352" s="311">
        <f t="shared" si="31"/>
        <v>50000</v>
      </c>
      <c r="P352" s="312"/>
      <c r="Q352" s="309"/>
    </row>
    <row r="353" spans="1:17" s="277" customFormat="1" ht="12" customHeight="1">
      <c r="A353" s="309" t="s">
        <v>289</v>
      </c>
      <c r="B353" s="310" t="s">
        <v>284</v>
      </c>
      <c r="C353" s="309" t="s">
        <v>285</v>
      </c>
      <c r="D353" s="310"/>
      <c r="E353" s="310"/>
      <c r="F353" s="310"/>
      <c r="G353" s="310"/>
      <c r="H353" s="310"/>
      <c r="I353" s="311">
        <f t="shared" si="29"/>
        <v>0</v>
      </c>
      <c r="J353" s="310"/>
      <c r="K353" s="310"/>
      <c r="L353" s="310"/>
      <c r="M353" s="310"/>
      <c r="N353" s="310">
        <v>3000</v>
      </c>
      <c r="O353" s="311">
        <f t="shared" si="31"/>
        <v>3000</v>
      </c>
      <c r="P353" s="312">
        <v>3000</v>
      </c>
      <c r="Q353" s="309"/>
    </row>
    <row r="354" spans="1:17" s="277" customFormat="1" ht="21" customHeight="1">
      <c r="A354" s="309"/>
      <c r="B354" s="310"/>
      <c r="C354" s="309"/>
      <c r="D354" s="310"/>
      <c r="E354" s="310"/>
      <c r="F354" s="310"/>
      <c r="G354" s="310"/>
      <c r="H354" s="310"/>
      <c r="I354" s="311"/>
      <c r="J354" s="310"/>
      <c r="K354" s="310"/>
      <c r="L354" s="310"/>
      <c r="M354" s="310"/>
      <c r="N354" s="310"/>
      <c r="O354" s="311"/>
      <c r="P354" s="312"/>
      <c r="Q354" s="309"/>
    </row>
    <row r="355" spans="1:17" s="277" customFormat="1" ht="21" customHeight="1">
      <c r="A355" s="309"/>
      <c r="B355" s="310"/>
      <c r="C355" s="309"/>
      <c r="D355" s="310"/>
      <c r="E355" s="310"/>
      <c r="F355" s="310"/>
      <c r="G355" s="310"/>
      <c r="H355" s="310"/>
      <c r="I355" s="311"/>
      <c r="J355" s="310"/>
      <c r="K355" s="310"/>
      <c r="L355" s="310"/>
      <c r="M355" s="310"/>
      <c r="N355" s="310"/>
      <c r="O355" s="311"/>
      <c r="P355" s="312"/>
      <c r="Q355" s="309"/>
    </row>
    <row r="356" spans="1:17" s="277" customFormat="1" ht="21" customHeight="1">
      <c r="A356" s="309"/>
      <c r="B356" s="310"/>
      <c r="C356" s="309"/>
      <c r="D356" s="310"/>
      <c r="E356" s="310"/>
      <c r="F356" s="310"/>
      <c r="G356" s="310"/>
      <c r="H356" s="310"/>
      <c r="I356" s="311"/>
      <c r="J356" s="310"/>
      <c r="K356" s="310"/>
      <c r="L356" s="310"/>
      <c r="M356" s="310"/>
      <c r="N356" s="310"/>
      <c r="O356" s="311"/>
      <c r="P356" s="312"/>
      <c r="Q356" s="309"/>
    </row>
    <row r="357" spans="1:17" s="277" customFormat="1" ht="21" customHeight="1">
      <c r="A357" s="309"/>
      <c r="B357" s="310"/>
      <c r="C357" s="309"/>
      <c r="D357" s="310"/>
      <c r="E357" s="310"/>
      <c r="F357" s="310"/>
      <c r="G357" s="310"/>
      <c r="H357" s="310"/>
      <c r="I357" s="311"/>
      <c r="J357" s="310"/>
      <c r="K357" s="310"/>
      <c r="L357" s="310"/>
      <c r="M357" s="310"/>
      <c r="N357" s="310"/>
      <c r="O357" s="311"/>
      <c r="P357" s="312"/>
      <c r="Q357" s="309"/>
    </row>
    <row r="358" spans="1:17" s="277" customFormat="1" ht="21" customHeight="1">
      <c r="A358" s="309"/>
      <c r="B358" s="310"/>
      <c r="C358" s="309"/>
      <c r="D358" s="310"/>
      <c r="E358" s="310"/>
      <c r="F358" s="310"/>
      <c r="G358" s="310"/>
      <c r="H358" s="310"/>
      <c r="I358" s="311"/>
      <c r="J358" s="310"/>
      <c r="K358" s="310"/>
      <c r="L358" s="310"/>
      <c r="M358" s="310"/>
      <c r="N358" s="310"/>
      <c r="O358" s="311"/>
      <c r="P358" s="312"/>
      <c r="Q358" s="309"/>
    </row>
    <row r="359" spans="1:17" s="277" customFormat="1" ht="21" customHeight="1">
      <c r="A359" s="309"/>
      <c r="B359" s="310"/>
      <c r="C359" s="309"/>
      <c r="D359" s="310"/>
      <c r="E359" s="310"/>
      <c r="F359" s="310"/>
      <c r="G359" s="310"/>
      <c r="H359" s="310"/>
      <c r="I359" s="311"/>
      <c r="J359" s="310"/>
      <c r="K359" s="310"/>
      <c r="L359" s="310"/>
      <c r="M359" s="310"/>
      <c r="N359" s="310"/>
      <c r="O359" s="311"/>
      <c r="P359" s="312"/>
      <c r="Q359" s="309"/>
    </row>
    <row r="360" spans="1:17" s="277" customFormat="1" ht="21" customHeight="1">
      <c r="A360" s="309"/>
      <c r="B360" s="310"/>
      <c r="C360" s="309"/>
      <c r="D360" s="310"/>
      <c r="E360" s="310"/>
      <c r="F360" s="310"/>
      <c r="G360" s="310"/>
      <c r="H360" s="310"/>
      <c r="I360" s="311"/>
      <c r="J360" s="310"/>
      <c r="K360" s="310"/>
      <c r="L360" s="310"/>
      <c r="M360" s="310"/>
      <c r="N360" s="310"/>
      <c r="O360" s="311"/>
      <c r="P360" s="312"/>
      <c r="Q360" s="309"/>
    </row>
    <row r="361" spans="1:17" s="277" customFormat="1" ht="21" customHeight="1">
      <c r="A361" s="309"/>
      <c r="B361" s="310"/>
      <c r="C361" s="309"/>
      <c r="D361" s="310"/>
      <c r="E361" s="310"/>
      <c r="F361" s="310"/>
      <c r="G361" s="310"/>
      <c r="H361" s="310"/>
      <c r="I361" s="311"/>
      <c r="J361" s="310"/>
      <c r="K361" s="310"/>
      <c r="L361" s="310"/>
      <c r="M361" s="310"/>
      <c r="N361" s="310"/>
      <c r="O361" s="311"/>
      <c r="P361" s="312"/>
      <c r="Q361" s="309"/>
    </row>
    <row r="362" spans="1:17" s="277" customFormat="1" ht="21" customHeight="1">
      <c r="A362" s="309"/>
      <c r="B362" s="310"/>
      <c r="C362" s="309"/>
      <c r="D362" s="310"/>
      <c r="E362" s="310"/>
      <c r="F362" s="310"/>
      <c r="G362" s="310"/>
      <c r="H362" s="310"/>
      <c r="I362" s="311"/>
      <c r="J362" s="310"/>
      <c r="K362" s="310"/>
      <c r="L362" s="310"/>
      <c r="M362" s="310"/>
      <c r="N362" s="310"/>
      <c r="O362" s="311"/>
      <c r="P362" s="312"/>
      <c r="Q362" s="309"/>
    </row>
    <row r="363" spans="1:17" s="277" customFormat="1" ht="21" customHeight="1">
      <c r="A363" s="309"/>
      <c r="B363" s="310"/>
      <c r="C363" s="309"/>
      <c r="D363" s="310"/>
      <c r="E363" s="310"/>
      <c r="F363" s="310"/>
      <c r="G363" s="310"/>
      <c r="H363" s="310"/>
      <c r="I363" s="311"/>
      <c r="J363" s="310"/>
      <c r="K363" s="310"/>
      <c r="L363" s="310"/>
      <c r="M363" s="310"/>
      <c r="N363" s="310"/>
      <c r="O363" s="311"/>
      <c r="P363" s="312"/>
      <c r="Q363" s="309"/>
    </row>
    <row r="364" spans="1:17" s="277" customFormat="1" ht="21" customHeight="1">
      <c r="A364" s="309"/>
      <c r="B364" s="310"/>
      <c r="C364" s="309"/>
      <c r="D364" s="310"/>
      <c r="E364" s="310"/>
      <c r="F364" s="310"/>
      <c r="G364" s="310"/>
      <c r="H364" s="310"/>
      <c r="I364" s="311"/>
      <c r="J364" s="310"/>
      <c r="K364" s="310"/>
      <c r="L364" s="310"/>
      <c r="M364" s="310"/>
      <c r="N364" s="310"/>
      <c r="O364" s="311"/>
      <c r="P364" s="312"/>
      <c r="Q364" s="309"/>
    </row>
    <row r="365" spans="1:17" s="277" customFormat="1" ht="21" customHeight="1">
      <c r="A365" s="309"/>
      <c r="B365" s="310"/>
      <c r="C365" s="309"/>
      <c r="D365" s="310"/>
      <c r="E365" s="310"/>
      <c r="F365" s="310"/>
      <c r="G365" s="310"/>
      <c r="H365" s="310"/>
      <c r="I365" s="311"/>
      <c r="J365" s="310"/>
      <c r="K365" s="310"/>
      <c r="L365" s="310"/>
      <c r="M365" s="310"/>
      <c r="N365" s="310"/>
      <c r="O365" s="311"/>
      <c r="P365" s="312"/>
      <c r="Q365" s="309"/>
    </row>
    <row r="366" spans="1:17" s="277" customFormat="1" ht="21" customHeight="1">
      <c r="A366" s="309"/>
      <c r="B366" s="310"/>
      <c r="C366" s="309"/>
      <c r="D366" s="310"/>
      <c r="E366" s="310"/>
      <c r="F366" s="310"/>
      <c r="G366" s="310"/>
      <c r="H366" s="310"/>
      <c r="I366" s="311"/>
      <c r="J366" s="310"/>
      <c r="K366" s="310"/>
      <c r="L366" s="310"/>
      <c r="M366" s="310"/>
      <c r="N366" s="310"/>
      <c r="O366" s="311"/>
      <c r="P366" s="312"/>
      <c r="Q366" s="309"/>
    </row>
    <row r="367" spans="1:17" s="277" customFormat="1" ht="21" customHeight="1">
      <c r="A367" s="309"/>
      <c r="B367" s="310"/>
      <c r="C367" s="309"/>
      <c r="D367" s="310"/>
      <c r="E367" s="310"/>
      <c r="F367" s="310"/>
      <c r="G367" s="310"/>
      <c r="H367" s="310"/>
      <c r="I367" s="311"/>
      <c r="J367" s="310"/>
      <c r="K367" s="310"/>
      <c r="L367" s="310"/>
      <c r="M367" s="310"/>
      <c r="N367" s="310"/>
      <c r="O367" s="311"/>
      <c r="P367" s="312"/>
      <c r="Q367" s="309"/>
    </row>
    <row r="368" spans="1:17" s="277" customFormat="1" ht="21" customHeight="1">
      <c r="A368" s="309"/>
      <c r="B368" s="310"/>
      <c r="C368" s="309"/>
      <c r="D368" s="310"/>
      <c r="E368" s="310"/>
      <c r="F368" s="310"/>
      <c r="G368" s="310"/>
      <c r="H368" s="310"/>
      <c r="I368" s="311"/>
      <c r="J368" s="310"/>
      <c r="K368" s="310"/>
      <c r="L368" s="310"/>
      <c r="M368" s="310"/>
      <c r="N368" s="310"/>
      <c r="O368" s="311"/>
      <c r="P368" s="312"/>
      <c r="Q368" s="309"/>
    </row>
    <row r="369" spans="1:17" s="277" customFormat="1" ht="21" customHeight="1">
      <c r="A369" s="309"/>
      <c r="B369" s="310"/>
      <c r="C369" s="309"/>
      <c r="D369" s="310"/>
      <c r="E369" s="310"/>
      <c r="F369" s="310"/>
      <c r="G369" s="310"/>
      <c r="H369" s="310"/>
      <c r="I369" s="311"/>
      <c r="J369" s="310"/>
      <c r="K369" s="310"/>
      <c r="L369" s="310"/>
      <c r="M369" s="310"/>
      <c r="N369" s="310"/>
      <c r="O369" s="311"/>
      <c r="P369" s="312"/>
      <c r="Q369" s="309"/>
    </row>
    <row r="370" spans="1:17" s="277" customFormat="1" ht="21" customHeight="1">
      <c r="A370" s="309"/>
      <c r="B370" s="310"/>
      <c r="C370" s="309"/>
      <c r="D370" s="310"/>
      <c r="E370" s="310"/>
      <c r="F370" s="310"/>
      <c r="G370" s="310"/>
      <c r="H370" s="310"/>
      <c r="I370" s="311"/>
      <c r="J370" s="310"/>
      <c r="K370" s="310"/>
      <c r="L370" s="310"/>
      <c r="M370" s="310"/>
      <c r="N370" s="310"/>
      <c r="O370" s="311"/>
      <c r="P370" s="312"/>
      <c r="Q370" s="309"/>
    </row>
    <row r="371" spans="1:17" s="277" customFormat="1" ht="21" customHeight="1">
      <c r="A371" s="309"/>
      <c r="B371" s="310"/>
      <c r="C371" s="309"/>
      <c r="D371" s="310"/>
      <c r="E371" s="310"/>
      <c r="F371" s="310"/>
      <c r="G371" s="310"/>
      <c r="H371" s="310"/>
      <c r="I371" s="311"/>
      <c r="J371" s="310"/>
      <c r="K371" s="310"/>
      <c r="L371" s="310"/>
      <c r="M371" s="310"/>
      <c r="N371" s="310"/>
      <c r="O371" s="311"/>
      <c r="P371" s="312"/>
      <c r="Q371" s="309"/>
    </row>
    <row r="372" spans="1:17" s="277" customFormat="1" ht="21" customHeight="1">
      <c r="A372" s="309"/>
      <c r="B372" s="310"/>
      <c r="C372" s="309"/>
      <c r="D372" s="310"/>
      <c r="E372" s="310"/>
      <c r="F372" s="310"/>
      <c r="G372" s="310"/>
      <c r="H372" s="310"/>
      <c r="I372" s="311"/>
      <c r="J372" s="310"/>
      <c r="K372" s="310"/>
      <c r="L372" s="310"/>
      <c r="M372" s="310"/>
      <c r="N372" s="310"/>
      <c r="O372" s="311"/>
      <c r="P372" s="312"/>
      <c r="Q372" s="309"/>
    </row>
    <row r="373" spans="1:17" s="277" customFormat="1" ht="21" customHeight="1">
      <c r="A373" s="309"/>
      <c r="B373" s="310"/>
      <c r="C373" s="309"/>
      <c r="D373" s="310"/>
      <c r="E373" s="310"/>
      <c r="F373" s="310"/>
      <c r="G373" s="310"/>
      <c r="H373" s="310"/>
      <c r="I373" s="311"/>
      <c r="J373" s="310"/>
      <c r="K373" s="310"/>
      <c r="L373" s="310"/>
      <c r="M373" s="310"/>
      <c r="N373" s="310"/>
      <c r="O373" s="311"/>
      <c r="P373" s="312"/>
      <c r="Q373" s="309"/>
    </row>
    <row r="374" spans="1:17" s="277" customFormat="1" ht="21" customHeight="1">
      <c r="A374" s="309"/>
      <c r="B374" s="310"/>
      <c r="C374" s="309"/>
      <c r="D374" s="310"/>
      <c r="E374" s="310"/>
      <c r="F374" s="310"/>
      <c r="G374" s="310"/>
      <c r="H374" s="310"/>
      <c r="I374" s="311"/>
      <c r="J374" s="310"/>
      <c r="K374" s="310"/>
      <c r="L374" s="310"/>
      <c r="M374" s="310"/>
      <c r="N374" s="310"/>
      <c r="O374" s="311"/>
      <c r="P374" s="312"/>
      <c r="Q374" s="309"/>
    </row>
    <row r="375" spans="1:17" s="277" customFormat="1" ht="21" customHeight="1">
      <c r="A375" s="309"/>
      <c r="B375" s="310"/>
      <c r="C375" s="309"/>
      <c r="D375" s="310"/>
      <c r="E375" s="310"/>
      <c r="F375" s="310"/>
      <c r="G375" s="310"/>
      <c r="H375" s="310"/>
      <c r="I375" s="311"/>
      <c r="J375" s="310"/>
      <c r="K375" s="310"/>
      <c r="L375" s="310"/>
      <c r="M375" s="310"/>
      <c r="N375" s="310"/>
      <c r="O375" s="311"/>
      <c r="P375" s="312"/>
      <c r="Q375" s="309"/>
    </row>
    <row r="376" spans="1:17" s="277" customFormat="1" ht="21" customHeight="1">
      <c r="A376" s="309"/>
      <c r="B376" s="310"/>
      <c r="C376" s="309"/>
      <c r="D376" s="310"/>
      <c r="E376" s="310"/>
      <c r="F376" s="310"/>
      <c r="G376" s="310"/>
      <c r="H376" s="310"/>
      <c r="I376" s="311"/>
      <c r="J376" s="310"/>
      <c r="K376" s="310"/>
      <c r="L376" s="310"/>
      <c r="M376" s="310"/>
      <c r="N376" s="310"/>
      <c r="O376" s="311"/>
      <c r="P376" s="312"/>
      <c r="Q376" s="309"/>
    </row>
    <row r="377" spans="1:17" s="277" customFormat="1" ht="21" customHeight="1">
      <c r="A377" s="309"/>
      <c r="B377" s="310"/>
      <c r="C377" s="309"/>
      <c r="D377" s="310"/>
      <c r="E377" s="310"/>
      <c r="F377" s="310"/>
      <c r="G377" s="310"/>
      <c r="H377" s="310"/>
      <c r="I377" s="311"/>
      <c r="J377" s="310"/>
      <c r="K377" s="310"/>
      <c r="L377" s="310"/>
      <c r="M377" s="310"/>
      <c r="N377" s="310"/>
      <c r="O377" s="311"/>
      <c r="P377" s="312"/>
      <c r="Q377" s="309"/>
    </row>
    <row r="378" spans="1:17" s="277" customFormat="1" ht="21" customHeight="1">
      <c r="A378" s="309"/>
      <c r="B378" s="310"/>
      <c r="C378" s="309"/>
      <c r="D378" s="310"/>
      <c r="E378" s="310"/>
      <c r="F378" s="310"/>
      <c r="G378" s="310"/>
      <c r="H378" s="310"/>
      <c r="I378" s="311"/>
      <c r="J378" s="310"/>
      <c r="K378" s="310"/>
      <c r="L378" s="310"/>
      <c r="M378" s="310"/>
      <c r="N378" s="310"/>
      <c r="O378" s="311"/>
      <c r="P378" s="312"/>
      <c r="Q378" s="309"/>
    </row>
    <row r="379" spans="1:17" s="277" customFormat="1" ht="21" customHeight="1">
      <c r="A379" s="309"/>
      <c r="B379" s="310"/>
      <c r="C379" s="309"/>
      <c r="D379" s="310"/>
      <c r="E379" s="310"/>
      <c r="F379" s="310"/>
      <c r="G379" s="310"/>
      <c r="H379" s="310"/>
      <c r="I379" s="311"/>
      <c r="J379" s="310"/>
      <c r="K379" s="310"/>
      <c r="L379" s="310"/>
      <c r="M379" s="310"/>
      <c r="N379" s="310"/>
      <c r="O379" s="311"/>
      <c r="P379" s="312"/>
      <c r="Q379" s="309"/>
    </row>
    <row r="380" spans="1:17" s="277" customFormat="1" ht="21" customHeight="1">
      <c r="A380" s="309"/>
      <c r="B380" s="310"/>
      <c r="C380" s="309"/>
      <c r="D380" s="310"/>
      <c r="E380" s="310"/>
      <c r="F380" s="310"/>
      <c r="G380" s="310"/>
      <c r="H380" s="310"/>
      <c r="I380" s="311"/>
      <c r="J380" s="310"/>
      <c r="K380" s="310"/>
      <c r="L380" s="310"/>
      <c r="M380" s="310"/>
      <c r="N380" s="310"/>
      <c r="O380" s="311"/>
      <c r="P380" s="312"/>
      <c r="Q380" s="309"/>
    </row>
    <row r="381" spans="1:17" s="277" customFormat="1" ht="21" customHeight="1">
      <c r="A381" s="309"/>
      <c r="B381" s="310"/>
      <c r="C381" s="309"/>
      <c r="D381" s="310"/>
      <c r="E381" s="310"/>
      <c r="F381" s="310"/>
      <c r="G381" s="310"/>
      <c r="H381" s="310"/>
      <c r="I381" s="311"/>
      <c r="J381" s="310"/>
      <c r="K381" s="310"/>
      <c r="L381" s="310"/>
      <c r="M381" s="310"/>
      <c r="N381" s="310"/>
      <c r="O381" s="311"/>
      <c r="P381" s="312"/>
      <c r="Q381" s="309"/>
    </row>
    <row r="382" spans="1:17" s="277" customFormat="1" ht="21" customHeight="1">
      <c r="A382" s="309"/>
      <c r="B382" s="310"/>
      <c r="C382" s="309"/>
      <c r="D382" s="310"/>
      <c r="E382" s="310"/>
      <c r="F382" s="310"/>
      <c r="G382" s="310"/>
      <c r="H382" s="310"/>
      <c r="I382" s="311"/>
      <c r="J382" s="310"/>
      <c r="K382" s="310"/>
      <c r="L382" s="310"/>
      <c r="M382" s="310"/>
      <c r="N382" s="310"/>
      <c r="O382" s="311"/>
      <c r="P382" s="312"/>
      <c r="Q382" s="309"/>
    </row>
    <row r="383" spans="1:17" s="277" customFormat="1" ht="21" customHeight="1">
      <c r="A383" s="309"/>
      <c r="B383" s="310"/>
      <c r="C383" s="309"/>
      <c r="D383" s="310"/>
      <c r="E383" s="310"/>
      <c r="F383" s="310"/>
      <c r="G383" s="310"/>
      <c r="H383" s="310"/>
      <c r="I383" s="311"/>
      <c r="J383" s="310"/>
      <c r="K383" s="310"/>
      <c r="L383" s="310"/>
      <c r="M383" s="310"/>
      <c r="N383" s="310"/>
      <c r="O383" s="311"/>
      <c r="P383" s="312"/>
      <c r="Q383" s="309"/>
    </row>
    <row r="384" spans="1:17" s="277" customFormat="1" ht="21" customHeight="1">
      <c r="A384" s="309"/>
      <c r="B384" s="310"/>
      <c r="C384" s="309"/>
      <c r="D384" s="310"/>
      <c r="E384" s="310"/>
      <c r="F384" s="310"/>
      <c r="G384" s="310"/>
      <c r="H384" s="310"/>
      <c r="I384" s="311"/>
      <c r="J384" s="310"/>
      <c r="K384" s="310"/>
      <c r="L384" s="310"/>
      <c r="M384" s="310"/>
      <c r="N384" s="310"/>
      <c r="O384" s="311"/>
      <c r="P384" s="312"/>
      <c r="Q384" s="309"/>
    </row>
    <row r="385" spans="1:17" s="277" customFormat="1" ht="21" customHeight="1">
      <c r="A385" s="309"/>
      <c r="B385" s="310"/>
      <c r="C385" s="309"/>
      <c r="D385" s="310"/>
      <c r="E385" s="310"/>
      <c r="F385" s="310"/>
      <c r="G385" s="310"/>
      <c r="H385" s="310"/>
      <c r="I385" s="311"/>
      <c r="J385" s="310"/>
      <c r="K385" s="310"/>
      <c r="L385" s="310"/>
      <c r="M385" s="310"/>
      <c r="N385" s="310"/>
      <c r="O385" s="311"/>
      <c r="P385" s="312"/>
      <c r="Q385" s="309"/>
    </row>
    <row r="386" spans="1:17" s="277" customFormat="1" ht="21" customHeight="1">
      <c r="A386" s="309"/>
      <c r="B386" s="310"/>
      <c r="C386" s="309"/>
      <c r="D386" s="310"/>
      <c r="E386" s="310"/>
      <c r="F386" s="310"/>
      <c r="G386" s="310"/>
      <c r="H386" s="310"/>
      <c r="I386" s="311"/>
      <c r="J386" s="310"/>
      <c r="K386" s="310"/>
      <c r="L386" s="310"/>
      <c r="M386" s="310"/>
      <c r="N386" s="310"/>
      <c r="O386" s="311"/>
      <c r="P386" s="312"/>
      <c r="Q386" s="309"/>
    </row>
    <row r="387" spans="1:17" s="277" customFormat="1" ht="21" customHeight="1">
      <c r="A387" s="309"/>
      <c r="B387" s="310"/>
      <c r="C387" s="309"/>
      <c r="D387" s="310"/>
      <c r="E387" s="310"/>
      <c r="F387" s="310"/>
      <c r="G387" s="310"/>
      <c r="H387" s="310"/>
      <c r="I387" s="311"/>
      <c r="J387" s="310"/>
      <c r="K387" s="310"/>
      <c r="L387" s="310"/>
      <c r="M387" s="310"/>
      <c r="N387" s="310"/>
      <c r="O387" s="311"/>
      <c r="P387" s="312"/>
      <c r="Q387" s="309"/>
    </row>
    <row r="388" spans="1:17" s="277" customFormat="1" ht="21" customHeight="1">
      <c r="A388" s="309"/>
      <c r="B388" s="310"/>
      <c r="C388" s="309"/>
      <c r="D388" s="310"/>
      <c r="E388" s="310"/>
      <c r="F388" s="310"/>
      <c r="G388" s="310"/>
      <c r="H388" s="310"/>
      <c r="I388" s="311"/>
      <c r="J388" s="310"/>
      <c r="K388" s="310"/>
      <c r="L388" s="310"/>
      <c r="M388" s="310"/>
      <c r="N388" s="310"/>
      <c r="O388" s="311"/>
      <c r="P388" s="312"/>
      <c r="Q388" s="309"/>
    </row>
    <row r="389" spans="1:17" s="277" customFormat="1" ht="21" customHeight="1">
      <c r="A389" s="309"/>
      <c r="B389" s="310"/>
      <c r="C389" s="309"/>
      <c r="D389" s="310"/>
      <c r="E389" s="310"/>
      <c r="F389" s="310"/>
      <c r="G389" s="310"/>
      <c r="H389" s="310"/>
      <c r="I389" s="311"/>
      <c r="J389" s="310"/>
      <c r="K389" s="310"/>
      <c r="L389" s="310"/>
      <c r="M389" s="310"/>
      <c r="N389" s="310"/>
      <c r="O389" s="311"/>
      <c r="P389" s="312"/>
      <c r="Q389" s="309"/>
    </row>
    <row r="390" spans="1:17" s="277" customFormat="1" ht="21" customHeight="1">
      <c r="A390" s="309"/>
      <c r="B390" s="310"/>
      <c r="C390" s="309"/>
      <c r="D390" s="310"/>
      <c r="E390" s="310"/>
      <c r="F390" s="310"/>
      <c r="G390" s="310"/>
      <c r="H390" s="310"/>
      <c r="I390" s="311"/>
      <c r="J390" s="310"/>
      <c r="K390" s="310"/>
      <c r="L390" s="310"/>
      <c r="M390" s="310"/>
      <c r="N390" s="310"/>
      <c r="O390" s="311"/>
      <c r="P390" s="312"/>
      <c r="Q390" s="309"/>
    </row>
    <row r="391" spans="1:17" s="277" customFormat="1" ht="21" customHeight="1">
      <c r="A391" s="309"/>
      <c r="B391" s="310"/>
      <c r="C391" s="309"/>
      <c r="D391" s="310"/>
      <c r="E391" s="310"/>
      <c r="F391" s="310"/>
      <c r="G391" s="310"/>
      <c r="H391" s="310"/>
      <c r="I391" s="311"/>
      <c r="J391" s="310"/>
      <c r="K391" s="310"/>
      <c r="L391" s="310"/>
      <c r="M391" s="310"/>
      <c r="N391" s="310"/>
      <c r="O391" s="311"/>
      <c r="P391" s="312"/>
      <c r="Q391" s="309"/>
    </row>
    <row r="392" spans="1:17" s="277" customFormat="1" ht="21" customHeight="1">
      <c r="A392" s="309"/>
      <c r="B392" s="310"/>
      <c r="C392" s="309"/>
      <c r="D392" s="310"/>
      <c r="E392" s="310"/>
      <c r="F392" s="310"/>
      <c r="G392" s="310"/>
      <c r="H392" s="310"/>
      <c r="I392" s="311"/>
      <c r="J392" s="310"/>
      <c r="K392" s="310"/>
      <c r="L392" s="310"/>
      <c r="M392" s="310"/>
      <c r="N392" s="310"/>
      <c r="O392" s="311"/>
      <c r="P392" s="312"/>
      <c r="Q392" s="309"/>
    </row>
    <row r="393" spans="1:17" s="277" customFormat="1" ht="21" customHeight="1">
      <c r="A393" s="309"/>
      <c r="B393" s="310"/>
      <c r="C393" s="309"/>
      <c r="D393" s="310"/>
      <c r="E393" s="310"/>
      <c r="F393" s="310"/>
      <c r="G393" s="310"/>
      <c r="H393" s="310"/>
      <c r="I393" s="311"/>
      <c r="J393" s="310"/>
      <c r="K393" s="310"/>
      <c r="L393" s="310"/>
      <c r="M393" s="310"/>
      <c r="N393" s="310"/>
      <c r="O393" s="311"/>
      <c r="P393" s="312"/>
      <c r="Q393" s="309"/>
    </row>
    <row r="394" spans="2:17" s="277" customFormat="1" ht="12" customHeight="1" thickBot="1">
      <c r="B394" s="303"/>
      <c r="D394" s="62"/>
      <c r="E394" s="62"/>
      <c r="F394" s="62"/>
      <c r="G394" s="62"/>
      <c r="H394" s="62"/>
      <c r="I394" s="280"/>
      <c r="J394" s="62"/>
      <c r="K394" s="62"/>
      <c r="L394" s="62"/>
      <c r="M394" s="62"/>
      <c r="N394" s="62"/>
      <c r="O394" s="280"/>
      <c r="P394" s="279"/>
      <c r="Q394" s="65"/>
    </row>
    <row r="395" spans="2:17" s="284" customFormat="1" ht="14.25" customHeight="1" thickBot="1">
      <c r="B395" s="285" t="s">
        <v>294</v>
      </c>
      <c r="C395" s="286"/>
      <c r="D395" s="57">
        <f>SUM(D295:D353)</f>
        <v>33853</v>
      </c>
      <c r="E395" s="57">
        <f aca="true" t="shared" si="32" ref="E395:P395">SUM(E295:E353)</f>
        <v>11055</v>
      </c>
      <c r="F395" s="57">
        <f t="shared" si="32"/>
        <v>348432</v>
      </c>
      <c r="G395" s="57">
        <f t="shared" si="32"/>
        <v>0</v>
      </c>
      <c r="H395" s="57">
        <f t="shared" si="32"/>
        <v>23964</v>
      </c>
      <c r="I395" s="57">
        <f t="shared" si="32"/>
        <v>417304</v>
      </c>
      <c r="J395" s="57">
        <f t="shared" si="32"/>
        <v>205560</v>
      </c>
      <c r="K395" s="57">
        <f t="shared" si="32"/>
        <v>78000</v>
      </c>
      <c r="L395" s="57">
        <f t="shared" si="32"/>
        <v>95000</v>
      </c>
      <c r="M395" s="57">
        <f t="shared" si="32"/>
        <v>61000</v>
      </c>
      <c r="N395" s="57">
        <f t="shared" si="32"/>
        <v>53000</v>
      </c>
      <c r="O395" s="57">
        <f t="shared" si="32"/>
        <v>909864</v>
      </c>
      <c r="P395" s="57">
        <f t="shared" si="32"/>
        <v>579890</v>
      </c>
      <c r="Q395" s="57">
        <v>694489</v>
      </c>
    </row>
    <row r="396" spans="2:17" s="284" customFormat="1" ht="12.75" customHeight="1">
      <c r="B396" s="275"/>
      <c r="C396" s="297"/>
      <c r="D396" s="298"/>
      <c r="E396" s="298"/>
      <c r="F396" s="298"/>
      <c r="G396" s="298"/>
      <c r="H396" s="298"/>
      <c r="I396" s="300"/>
      <c r="J396" s="298"/>
      <c r="K396" s="298"/>
      <c r="L396" s="298"/>
      <c r="M396" s="298"/>
      <c r="N396" s="298"/>
      <c r="O396" s="300"/>
      <c r="P396" s="301"/>
      <c r="Q396" s="302"/>
    </row>
    <row r="397" spans="1:17" s="284" customFormat="1" ht="12.75" customHeight="1">
      <c r="A397" s="288" t="s">
        <v>295</v>
      </c>
      <c r="B397" s="307" t="s">
        <v>296</v>
      </c>
      <c r="C397" s="297"/>
      <c r="D397" s="298"/>
      <c r="E397" s="298"/>
      <c r="F397" s="298"/>
      <c r="G397" s="298"/>
      <c r="H397" s="298"/>
      <c r="I397" s="300"/>
      <c r="J397" s="298"/>
      <c r="K397" s="298"/>
      <c r="L397" s="298"/>
      <c r="M397" s="298"/>
      <c r="N397" s="298"/>
      <c r="O397" s="300"/>
      <c r="P397" s="301"/>
      <c r="Q397" s="302"/>
    </row>
    <row r="398" spans="2:17" s="284" customFormat="1" ht="12.75" customHeight="1">
      <c r="B398" s="275"/>
      <c r="C398" s="297"/>
      <c r="D398" s="298"/>
      <c r="E398" s="298"/>
      <c r="F398" s="298"/>
      <c r="G398" s="298"/>
      <c r="H398" s="298"/>
      <c r="I398" s="300"/>
      <c r="J398" s="298"/>
      <c r="K398" s="298"/>
      <c r="L398" s="298"/>
      <c r="M398" s="298"/>
      <c r="N398" s="298"/>
      <c r="O398" s="300"/>
      <c r="P398" s="301"/>
      <c r="Q398" s="302"/>
    </row>
    <row r="399" spans="1:17" s="297" customFormat="1" ht="12.75" customHeight="1">
      <c r="A399" s="309" t="s">
        <v>610</v>
      </c>
      <c r="B399" s="310" t="s">
        <v>297</v>
      </c>
      <c r="C399" s="309" t="s">
        <v>395</v>
      </c>
      <c r="D399" s="310"/>
      <c r="E399" s="310"/>
      <c r="F399" s="310">
        <v>5000</v>
      </c>
      <c r="G399" s="310"/>
      <c r="H399" s="310">
        <v>1000</v>
      </c>
      <c r="I399" s="311">
        <f>SUM(D399:H399)</f>
        <v>6000</v>
      </c>
      <c r="J399" s="310"/>
      <c r="K399" s="310"/>
      <c r="L399" s="310"/>
      <c r="M399" s="310"/>
      <c r="N399" s="310"/>
      <c r="O399" s="311">
        <f>SUM(I399:N399)</f>
        <v>6000</v>
      </c>
      <c r="P399" s="312"/>
      <c r="Q399" s="309"/>
    </row>
    <row r="400" spans="1:17" s="297" customFormat="1" ht="12.75" customHeight="1">
      <c r="A400" s="309" t="s">
        <v>611</v>
      </c>
      <c r="B400" s="310" t="s">
        <v>298</v>
      </c>
      <c r="C400" s="309" t="s">
        <v>396</v>
      </c>
      <c r="D400" s="310">
        <v>2727</v>
      </c>
      <c r="E400" s="310">
        <v>967</v>
      </c>
      <c r="F400" s="310">
        <v>768</v>
      </c>
      <c r="G400" s="310"/>
      <c r="H400" s="310"/>
      <c r="I400" s="311">
        <f>SUM(D400:H400)</f>
        <v>4462</v>
      </c>
      <c r="J400" s="310"/>
      <c r="K400" s="310"/>
      <c r="L400" s="310"/>
      <c r="M400" s="310"/>
      <c r="N400" s="310"/>
      <c r="O400" s="311">
        <f>SUM(I400:N400)</f>
        <v>4462</v>
      </c>
      <c r="P400" s="312"/>
      <c r="Q400" s="309"/>
    </row>
    <row r="401" spans="1:17" s="297" customFormat="1" ht="12.75" customHeight="1">
      <c r="A401" s="309" t="s">
        <v>612</v>
      </c>
      <c r="B401" s="310" t="s">
        <v>299</v>
      </c>
      <c r="C401" s="309" t="s">
        <v>397</v>
      </c>
      <c r="D401" s="310"/>
      <c r="E401" s="310"/>
      <c r="F401" s="310">
        <v>500</v>
      </c>
      <c r="G401" s="310"/>
      <c r="H401" s="310"/>
      <c r="I401" s="311">
        <f>SUM(D401:H401)</f>
        <v>500</v>
      </c>
      <c r="J401" s="310"/>
      <c r="K401" s="310"/>
      <c r="L401" s="310"/>
      <c r="M401" s="310"/>
      <c r="N401" s="310"/>
      <c r="O401" s="311">
        <f>SUM(I401:N401)</f>
        <v>500</v>
      </c>
      <c r="P401" s="312"/>
      <c r="Q401" s="309"/>
    </row>
    <row r="402" spans="1:17" s="297" customFormat="1" ht="12.75" customHeight="1">
      <c r="A402" s="309" t="s">
        <v>613</v>
      </c>
      <c r="B402" s="310" t="s">
        <v>300</v>
      </c>
      <c r="C402" s="309" t="s">
        <v>398</v>
      </c>
      <c r="D402" s="310"/>
      <c r="E402" s="310"/>
      <c r="F402" s="310">
        <v>1200</v>
      </c>
      <c r="G402" s="310"/>
      <c r="H402" s="310"/>
      <c r="I402" s="311">
        <f>SUM(D402:H402)</f>
        <v>1200</v>
      </c>
      <c r="J402" s="310"/>
      <c r="K402" s="310"/>
      <c r="L402" s="310"/>
      <c r="M402" s="310"/>
      <c r="N402" s="310"/>
      <c r="O402" s="311">
        <f>SUM(I402:N402)</f>
        <v>1200</v>
      </c>
      <c r="P402" s="312">
        <v>1200</v>
      </c>
      <c r="Q402" s="309"/>
    </row>
    <row r="403" spans="1:17" s="297" customFormat="1" ht="12.75" customHeight="1">
      <c r="A403" s="309" t="s">
        <v>614</v>
      </c>
      <c r="B403" s="310" t="s">
        <v>399</v>
      </c>
      <c r="C403" s="309" t="s">
        <v>400</v>
      </c>
      <c r="D403" s="310"/>
      <c r="E403" s="310"/>
      <c r="F403" s="310">
        <v>500</v>
      </c>
      <c r="G403" s="310"/>
      <c r="H403" s="310"/>
      <c r="I403" s="311">
        <f>SUM(D403:H403)</f>
        <v>500</v>
      </c>
      <c r="J403" s="310"/>
      <c r="K403" s="310"/>
      <c r="L403" s="310"/>
      <c r="M403" s="310"/>
      <c r="N403" s="310"/>
      <c r="O403" s="311">
        <f>SUM(I403:N403)</f>
        <v>500</v>
      </c>
      <c r="P403" s="312">
        <v>500</v>
      </c>
      <c r="Q403" s="309"/>
    </row>
    <row r="404" spans="1:17" s="297" customFormat="1" ht="20.25" customHeight="1">
      <c r="A404" s="309"/>
      <c r="B404" s="310"/>
      <c r="C404" s="309"/>
      <c r="D404" s="310"/>
      <c r="E404" s="310"/>
      <c r="F404" s="310"/>
      <c r="G404" s="310"/>
      <c r="H404" s="310"/>
      <c r="I404" s="311"/>
      <c r="J404" s="310"/>
      <c r="K404" s="310"/>
      <c r="L404" s="310"/>
      <c r="M404" s="310"/>
      <c r="N404" s="310"/>
      <c r="O404" s="311"/>
      <c r="P404" s="312"/>
      <c r="Q404" s="309"/>
    </row>
    <row r="405" spans="1:17" s="297" customFormat="1" ht="20.25" customHeight="1">
      <c r="A405" s="309"/>
      <c r="B405" s="310"/>
      <c r="C405" s="309"/>
      <c r="D405" s="310"/>
      <c r="E405" s="310"/>
      <c r="F405" s="310"/>
      <c r="G405" s="310"/>
      <c r="H405" s="310"/>
      <c r="I405" s="311"/>
      <c r="J405" s="310"/>
      <c r="K405" s="310"/>
      <c r="L405" s="310"/>
      <c r="M405" s="310"/>
      <c r="N405" s="310"/>
      <c r="O405" s="311"/>
      <c r="P405" s="312"/>
      <c r="Q405" s="309"/>
    </row>
    <row r="406" spans="1:17" s="297" customFormat="1" ht="20.25" customHeight="1">
      <c r="A406" s="309"/>
      <c r="B406" s="310"/>
      <c r="C406" s="309"/>
      <c r="D406" s="310"/>
      <c r="E406" s="310"/>
      <c r="F406" s="310"/>
      <c r="G406" s="310"/>
      <c r="H406" s="310"/>
      <c r="I406" s="311"/>
      <c r="J406" s="310"/>
      <c r="K406" s="310"/>
      <c r="L406" s="310"/>
      <c r="M406" s="310"/>
      <c r="N406" s="310"/>
      <c r="O406" s="311"/>
      <c r="P406" s="312"/>
      <c r="Q406" s="309"/>
    </row>
    <row r="407" spans="1:17" s="297" customFormat="1" ht="20.25" customHeight="1">
      <c r="A407" s="309"/>
      <c r="B407" s="310"/>
      <c r="C407" s="309"/>
      <c r="D407" s="310"/>
      <c r="E407" s="310"/>
      <c r="F407" s="310"/>
      <c r="G407" s="310"/>
      <c r="H407" s="310"/>
      <c r="I407" s="311"/>
      <c r="J407" s="310"/>
      <c r="K407" s="310"/>
      <c r="L407" s="310"/>
      <c r="M407" s="310"/>
      <c r="N407" s="310"/>
      <c r="O407" s="311"/>
      <c r="P407" s="312"/>
      <c r="Q407" s="309"/>
    </row>
    <row r="408" spans="1:17" s="297" customFormat="1" ht="20.25" customHeight="1">
      <c r="A408" s="309"/>
      <c r="B408" s="310"/>
      <c r="C408" s="309"/>
      <c r="D408" s="310"/>
      <c r="E408" s="310"/>
      <c r="F408" s="310"/>
      <c r="G408" s="310"/>
      <c r="H408" s="310"/>
      <c r="I408" s="311"/>
      <c r="J408" s="310"/>
      <c r="K408" s="310"/>
      <c r="L408" s="310"/>
      <c r="M408" s="310"/>
      <c r="N408" s="310"/>
      <c r="O408" s="311"/>
      <c r="P408" s="312"/>
      <c r="Q408" s="309"/>
    </row>
    <row r="409" spans="1:17" s="297" customFormat="1" ht="20.25" customHeight="1">
      <c r="A409" s="309"/>
      <c r="B409" s="310"/>
      <c r="C409" s="309"/>
      <c r="D409" s="310"/>
      <c r="E409" s="310"/>
      <c r="F409" s="310"/>
      <c r="G409" s="310"/>
      <c r="H409" s="310"/>
      <c r="I409" s="311"/>
      <c r="J409" s="310"/>
      <c r="K409" s="310"/>
      <c r="L409" s="310"/>
      <c r="M409" s="310"/>
      <c r="N409" s="310"/>
      <c r="O409" s="311"/>
      <c r="P409" s="312"/>
      <c r="Q409" s="309"/>
    </row>
    <row r="410" spans="1:17" s="297" customFormat="1" ht="20.25" customHeight="1">
      <c r="A410" s="309"/>
      <c r="B410" s="310"/>
      <c r="C410" s="309"/>
      <c r="D410" s="310"/>
      <c r="E410" s="310"/>
      <c r="F410" s="310"/>
      <c r="G410" s="310"/>
      <c r="H410" s="310"/>
      <c r="I410" s="311"/>
      <c r="J410" s="310"/>
      <c r="K410" s="310"/>
      <c r="L410" s="310"/>
      <c r="M410" s="310"/>
      <c r="N410" s="310"/>
      <c r="O410" s="311"/>
      <c r="P410" s="312"/>
      <c r="Q410" s="309"/>
    </row>
    <row r="411" spans="1:17" s="297" customFormat="1" ht="20.25" customHeight="1">
      <c r="A411" s="309"/>
      <c r="B411" s="310"/>
      <c r="C411" s="309"/>
      <c r="D411" s="310"/>
      <c r="E411" s="310"/>
      <c r="F411" s="310"/>
      <c r="G411" s="310"/>
      <c r="H411" s="310"/>
      <c r="I411" s="311"/>
      <c r="J411" s="310"/>
      <c r="K411" s="310"/>
      <c r="L411" s="310"/>
      <c r="M411" s="310"/>
      <c r="N411" s="310"/>
      <c r="O411" s="311"/>
      <c r="P411" s="312"/>
      <c r="Q411" s="309"/>
    </row>
    <row r="412" spans="1:17" s="297" customFormat="1" ht="20.25" customHeight="1">
      <c r="A412" s="309"/>
      <c r="B412" s="310"/>
      <c r="C412" s="309"/>
      <c r="D412" s="310"/>
      <c r="E412" s="310"/>
      <c r="F412" s="310"/>
      <c r="G412" s="310"/>
      <c r="H412" s="310"/>
      <c r="I412" s="311"/>
      <c r="J412" s="310"/>
      <c r="K412" s="310"/>
      <c r="L412" s="310"/>
      <c r="M412" s="310"/>
      <c r="N412" s="310"/>
      <c r="O412" s="311"/>
      <c r="P412" s="312"/>
      <c r="Q412" s="309"/>
    </row>
    <row r="413" spans="1:17" s="297" customFormat="1" ht="20.25" customHeight="1">
      <c r="A413" s="309"/>
      <c r="B413" s="310"/>
      <c r="C413" s="309"/>
      <c r="D413" s="310"/>
      <c r="E413" s="310"/>
      <c r="F413" s="310"/>
      <c r="G413" s="310"/>
      <c r="H413" s="310"/>
      <c r="I413" s="311"/>
      <c r="J413" s="310"/>
      <c r="K413" s="310"/>
      <c r="L413" s="310"/>
      <c r="M413" s="310"/>
      <c r="N413" s="310"/>
      <c r="O413" s="311"/>
      <c r="P413" s="312"/>
      <c r="Q413" s="309"/>
    </row>
    <row r="414" spans="1:17" s="297" customFormat="1" ht="20.25" customHeight="1">
      <c r="A414" s="309"/>
      <c r="B414" s="310"/>
      <c r="C414" s="309"/>
      <c r="D414" s="310"/>
      <c r="E414" s="310"/>
      <c r="F414" s="310"/>
      <c r="G414" s="310"/>
      <c r="H414" s="310"/>
      <c r="I414" s="311"/>
      <c r="J414" s="310"/>
      <c r="K414" s="310"/>
      <c r="L414" s="310"/>
      <c r="M414" s="310"/>
      <c r="N414" s="310"/>
      <c r="O414" s="311"/>
      <c r="P414" s="312"/>
      <c r="Q414" s="309"/>
    </row>
    <row r="415" spans="1:17" s="297" customFormat="1" ht="20.25" customHeight="1">
      <c r="A415" s="309"/>
      <c r="B415" s="310"/>
      <c r="C415" s="309"/>
      <c r="D415" s="310"/>
      <c r="E415" s="310"/>
      <c r="F415" s="310"/>
      <c r="G415" s="310"/>
      <c r="H415" s="310"/>
      <c r="I415" s="311"/>
      <c r="J415" s="310"/>
      <c r="K415" s="310"/>
      <c r="L415" s="310"/>
      <c r="M415" s="310"/>
      <c r="N415" s="310"/>
      <c r="O415" s="311"/>
      <c r="P415" s="312"/>
      <c r="Q415" s="309"/>
    </row>
    <row r="416" spans="1:17" s="297" customFormat="1" ht="20.25" customHeight="1">
      <c r="A416" s="309"/>
      <c r="B416" s="310"/>
      <c r="C416" s="309"/>
      <c r="D416" s="310"/>
      <c r="E416" s="310"/>
      <c r="F416" s="310"/>
      <c r="G416" s="310"/>
      <c r="H416" s="310"/>
      <c r="I416" s="311"/>
      <c r="J416" s="310"/>
      <c r="K416" s="310"/>
      <c r="L416" s="310"/>
      <c r="M416" s="310"/>
      <c r="N416" s="310"/>
      <c r="O416" s="311"/>
      <c r="P416" s="312"/>
      <c r="Q416" s="309"/>
    </row>
    <row r="417" spans="2:17" s="284" customFormat="1" ht="5.25" customHeight="1" thickBot="1">
      <c r="B417" s="275"/>
      <c r="C417" s="297"/>
      <c r="D417" s="298"/>
      <c r="E417" s="298"/>
      <c r="F417" s="298"/>
      <c r="G417" s="298"/>
      <c r="H417" s="298"/>
      <c r="I417" s="300"/>
      <c r="J417" s="298"/>
      <c r="K417" s="298"/>
      <c r="L417" s="298"/>
      <c r="M417" s="298"/>
      <c r="N417" s="298"/>
      <c r="O417" s="300"/>
      <c r="P417" s="301"/>
      <c r="Q417" s="302"/>
    </row>
    <row r="418" spans="2:17" s="284" customFormat="1" ht="18" customHeight="1" thickBot="1">
      <c r="B418" s="285" t="s">
        <v>301</v>
      </c>
      <c r="C418" s="286"/>
      <c r="D418" s="99">
        <f aca="true" t="shared" si="33" ref="D418:P418">SUM(D399:D417)</f>
        <v>2727</v>
      </c>
      <c r="E418" s="99">
        <f t="shared" si="33"/>
        <v>967</v>
      </c>
      <c r="F418" s="99">
        <f t="shared" si="33"/>
        <v>7968</v>
      </c>
      <c r="G418" s="99">
        <f t="shared" si="33"/>
        <v>0</v>
      </c>
      <c r="H418" s="99">
        <f t="shared" si="33"/>
        <v>1000</v>
      </c>
      <c r="I418" s="287">
        <f t="shared" si="33"/>
        <v>12662</v>
      </c>
      <c r="J418" s="99">
        <f t="shared" si="33"/>
        <v>0</v>
      </c>
      <c r="K418" s="99">
        <f t="shared" si="33"/>
        <v>0</v>
      </c>
      <c r="L418" s="99">
        <f t="shared" si="33"/>
        <v>0</v>
      </c>
      <c r="M418" s="99">
        <f t="shared" si="33"/>
        <v>0</v>
      </c>
      <c r="N418" s="99">
        <f t="shared" si="33"/>
        <v>0</v>
      </c>
      <c r="O418" s="287">
        <f t="shared" si="33"/>
        <v>12662</v>
      </c>
      <c r="P418" s="256">
        <f t="shared" si="33"/>
        <v>1700</v>
      </c>
      <c r="Q418" s="57">
        <v>9157</v>
      </c>
    </row>
    <row r="419" spans="2:17" s="284" customFormat="1" ht="12.75" customHeight="1">
      <c r="B419" s="275"/>
      <c r="C419" s="297"/>
      <c r="D419" s="298"/>
      <c r="E419" s="298"/>
      <c r="F419" s="298"/>
      <c r="G419" s="298"/>
      <c r="H419" s="298"/>
      <c r="I419" s="299"/>
      <c r="J419" s="298"/>
      <c r="K419" s="298"/>
      <c r="L419" s="298"/>
      <c r="M419" s="298"/>
      <c r="N419" s="298"/>
      <c r="O419" s="300"/>
      <c r="P419" s="301"/>
      <c r="Q419" s="302"/>
    </row>
    <row r="420" spans="1:17" s="257" customFormat="1" ht="12.75" customHeight="1">
      <c r="A420" s="288" t="s">
        <v>302</v>
      </c>
      <c r="B420" s="289" t="s">
        <v>303</v>
      </c>
      <c r="D420" s="47"/>
      <c r="E420" s="47"/>
      <c r="F420" s="47"/>
      <c r="G420" s="47"/>
      <c r="H420" s="47"/>
      <c r="I420" s="282"/>
      <c r="J420" s="47"/>
      <c r="K420" s="47"/>
      <c r="L420" s="47"/>
      <c r="M420" s="47"/>
      <c r="N420" s="47"/>
      <c r="O420" s="283"/>
      <c r="P420" s="253"/>
      <c r="Q420" s="255"/>
    </row>
    <row r="421" spans="4:17" s="257" customFormat="1" ht="8.25" customHeight="1">
      <c r="D421" s="47"/>
      <c r="E421" s="47"/>
      <c r="F421" s="47"/>
      <c r="G421" s="47"/>
      <c r="H421" s="47"/>
      <c r="I421" s="282"/>
      <c r="J421" s="47"/>
      <c r="K421" s="47"/>
      <c r="L421" s="47"/>
      <c r="M421" s="47"/>
      <c r="N421" s="47"/>
      <c r="O421" s="283"/>
      <c r="P421" s="253"/>
      <c r="Q421" s="255"/>
    </row>
    <row r="422" spans="1:17" s="277" customFormat="1" ht="12.75" customHeight="1">
      <c r="A422" s="309" t="s">
        <v>610</v>
      </c>
      <c r="B422" s="310" t="s">
        <v>304</v>
      </c>
      <c r="C422" s="309" t="s">
        <v>305</v>
      </c>
      <c r="D422" s="310"/>
      <c r="E422" s="310"/>
      <c r="F422" s="310">
        <v>75200</v>
      </c>
      <c r="G422" s="310"/>
      <c r="H422" s="310"/>
      <c r="I422" s="311">
        <f>SUM(D422:H422)</f>
        <v>75200</v>
      </c>
      <c r="J422" s="310"/>
      <c r="K422" s="310"/>
      <c r="L422" s="310"/>
      <c r="M422" s="310"/>
      <c r="N422" s="310"/>
      <c r="O422" s="311">
        <f aca="true" t="shared" si="34" ref="O422:O438">SUM(I422:N422)</f>
        <v>75200</v>
      </c>
      <c r="P422" s="312">
        <f>SUM(I422:N422)</f>
        <v>75200</v>
      </c>
      <c r="Q422" s="314"/>
    </row>
    <row r="423" spans="1:17" s="277" customFormat="1" ht="12.75" customHeight="1">
      <c r="A423" s="309" t="s">
        <v>611</v>
      </c>
      <c r="B423" s="310" t="s">
        <v>306</v>
      </c>
      <c r="C423" s="309" t="s">
        <v>401</v>
      </c>
      <c r="D423" s="310">
        <v>900</v>
      </c>
      <c r="E423" s="310">
        <v>250</v>
      </c>
      <c r="F423" s="310">
        <v>1650</v>
      </c>
      <c r="G423" s="310"/>
      <c r="H423" s="310"/>
      <c r="I423" s="311">
        <f>SUM(D423:H423)</f>
        <v>2800</v>
      </c>
      <c r="J423" s="310"/>
      <c r="K423" s="310"/>
      <c r="L423" s="310"/>
      <c r="M423" s="310"/>
      <c r="N423" s="310"/>
      <c r="O423" s="311">
        <f t="shared" si="34"/>
        <v>2800</v>
      </c>
      <c r="P423" s="312"/>
      <c r="Q423" s="314"/>
    </row>
    <row r="424" spans="1:17" s="277" customFormat="1" ht="12.75" customHeight="1">
      <c r="A424" s="309" t="s">
        <v>612</v>
      </c>
      <c r="B424" s="310" t="s">
        <v>1218</v>
      </c>
      <c r="C424" s="309" t="s">
        <v>308</v>
      </c>
      <c r="D424" s="310"/>
      <c r="E424" s="310"/>
      <c r="F424" s="310"/>
      <c r="G424" s="310"/>
      <c r="H424" s="310">
        <v>9250</v>
      </c>
      <c r="I424" s="311">
        <f>SUM(D424:H424)</f>
        <v>9250</v>
      </c>
      <c r="J424" s="310"/>
      <c r="K424" s="310"/>
      <c r="L424" s="310"/>
      <c r="M424" s="310"/>
      <c r="N424" s="310"/>
      <c r="O424" s="311">
        <f t="shared" si="34"/>
        <v>9250</v>
      </c>
      <c r="P424" s="312"/>
      <c r="Q424" s="314"/>
    </row>
    <row r="425" spans="1:17" s="277" customFormat="1" ht="12.75" customHeight="1">
      <c r="A425" s="309" t="s">
        <v>613</v>
      </c>
      <c r="B425" s="310" t="s">
        <v>402</v>
      </c>
      <c r="C425" s="309" t="s">
        <v>11</v>
      </c>
      <c r="D425" s="310"/>
      <c r="E425" s="310"/>
      <c r="F425" s="310"/>
      <c r="G425" s="310"/>
      <c r="H425" s="310"/>
      <c r="I425" s="311">
        <f>SUM(D425:H425)</f>
        <v>0</v>
      </c>
      <c r="J425" s="310"/>
      <c r="K425" s="310"/>
      <c r="L425" s="310"/>
      <c r="M425" s="310">
        <v>26720</v>
      </c>
      <c r="N425" s="310"/>
      <c r="O425" s="311">
        <f t="shared" si="34"/>
        <v>26720</v>
      </c>
      <c r="P425" s="312"/>
      <c r="Q425" s="314"/>
    </row>
    <row r="426" spans="1:17" s="277" customFormat="1" ht="12.75" customHeight="1">
      <c r="A426" s="309" t="s">
        <v>614</v>
      </c>
      <c r="B426" s="310" t="s">
        <v>403</v>
      </c>
      <c r="C426" s="309" t="s">
        <v>11</v>
      </c>
      <c r="D426" s="310"/>
      <c r="E426" s="310"/>
      <c r="F426" s="310"/>
      <c r="G426" s="310"/>
      <c r="H426" s="310"/>
      <c r="I426" s="315"/>
      <c r="J426" s="310"/>
      <c r="K426" s="310"/>
      <c r="L426" s="310"/>
      <c r="M426" s="310">
        <v>100000</v>
      </c>
      <c r="N426" s="310"/>
      <c r="O426" s="311">
        <f t="shared" si="34"/>
        <v>100000</v>
      </c>
      <c r="P426" s="312"/>
      <c r="Q426" s="314"/>
    </row>
    <row r="427" spans="1:17" s="277" customFormat="1" ht="12.75" customHeight="1">
      <c r="A427" s="309" t="s">
        <v>615</v>
      </c>
      <c r="B427" s="310" t="s">
        <v>309</v>
      </c>
      <c r="C427" s="309" t="s">
        <v>124</v>
      </c>
      <c r="D427" s="310"/>
      <c r="E427" s="310"/>
      <c r="F427" s="310">
        <v>23644</v>
      </c>
      <c r="G427" s="310"/>
      <c r="H427" s="310"/>
      <c r="I427" s="311">
        <f>SUM(D427:H427)</f>
        <v>23644</v>
      </c>
      <c r="J427" s="310"/>
      <c r="K427" s="310"/>
      <c r="L427" s="310"/>
      <c r="M427" s="310"/>
      <c r="N427" s="310"/>
      <c r="O427" s="311">
        <f t="shared" si="34"/>
        <v>23644</v>
      </c>
      <c r="P427" s="312"/>
      <c r="Q427" s="314"/>
    </row>
    <row r="428" spans="1:17" s="277" customFormat="1" ht="12.75" customHeight="1">
      <c r="A428" s="309" t="s">
        <v>616</v>
      </c>
      <c r="B428" s="310" t="s">
        <v>404</v>
      </c>
      <c r="C428" s="309" t="s">
        <v>310</v>
      </c>
      <c r="D428" s="310"/>
      <c r="E428" s="310"/>
      <c r="F428" s="310">
        <v>7744</v>
      </c>
      <c r="G428" s="310"/>
      <c r="H428" s="310"/>
      <c r="I428" s="311">
        <f>SUM(D428:H428)</f>
        <v>7744</v>
      </c>
      <c r="J428" s="310"/>
      <c r="K428" s="310"/>
      <c r="L428" s="310"/>
      <c r="M428" s="310"/>
      <c r="N428" s="310"/>
      <c r="O428" s="311">
        <f t="shared" si="34"/>
        <v>7744</v>
      </c>
      <c r="P428" s="312"/>
      <c r="Q428" s="314"/>
    </row>
    <row r="429" spans="1:17" s="277" customFormat="1" ht="12.75" customHeight="1">
      <c r="A429" s="309" t="s">
        <v>617</v>
      </c>
      <c r="B429" s="310" t="s">
        <v>311</v>
      </c>
      <c r="C429" s="309" t="s">
        <v>312</v>
      </c>
      <c r="D429" s="310"/>
      <c r="E429" s="310"/>
      <c r="F429" s="310"/>
      <c r="G429" s="310"/>
      <c r="H429" s="310"/>
      <c r="I429" s="311"/>
      <c r="J429" s="310"/>
      <c r="K429" s="310"/>
      <c r="L429" s="310"/>
      <c r="M429" s="310"/>
      <c r="N429" s="310">
        <v>50000</v>
      </c>
      <c r="O429" s="311">
        <f t="shared" si="34"/>
        <v>50000</v>
      </c>
      <c r="P429" s="312">
        <v>50000</v>
      </c>
      <c r="Q429" s="314"/>
    </row>
    <row r="430" spans="1:17" s="277" customFormat="1" ht="12.75" customHeight="1">
      <c r="A430" s="309" t="s">
        <v>624</v>
      </c>
      <c r="B430" s="310" t="s">
        <v>313</v>
      </c>
      <c r="C430" s="309" t="s">
        <v>314</v>
      </c>
      <c r="D430" s="310"/>
      <c r="E430" s="310"/>
      <c r="F430" s="310"/>
      <c r="G430" s="310"/>
      <c r="H430" s="310"/>
      <c r="I430" s="311"/>
      <c r="J430" s="310"/>
      <c r="K430" s="310"/>
      <c r="L430" s="310"/>
      <c r="M430" s="310"/>
      <c r="N430" s="310">
        <v>2000</v>
      </c>
      <c r="O430" s="311">
        <f t="shared" si="34"/>
        <v>2000</v>
      </c>
      <c r="P430" s="312"/>
      <c r="Q430" s="314"/>
    </row>
    <row r="431" spans="1:17" s="277" customFormat="1" ht="12.75" customHeight="1">
      <c r="A431" s="309" t="s">
        <v>625</v>
      </c>
      <c r="B431" s="310" t="s">
        <v>315</v>
      </c>
      <c r="C431" s="309" t="s">
        <v>316</v>
      </c>
      <c r="D431" s="310"/>
      <c r="E431" s="310"/>
      <c r="F431" s="310"/>
      <c r="G431" s="310"/>
      <c r="H431" s="310"/>
      <c r="I431" s="311"/>
      <c r="J431" s="310"/>
      <c r="K431" s="310"/>
      <c r="L431" s="310"/>
      <c r="M431" s="310"/>
      <c r="N431" s="310">
        <v>65000</v>
      </c>
      <c r="O431" s="311">
        <f t="shared" si="34"/>
        <v>65000</v>
      </c>
      <c r="P431" s="312">
        <v>65000</v>
      </c>
      <c r="Q431" s="314"/>
    </row>
    <row r="432" spans="1:17" s="277" customFormat="1" ht="12.75" customHeight="1">
      <c r="A432" s="309" t="s">
        <v>626</v>
      </c>
      <c r="B432" s="310" t="s">
        <v>317</v>
      </c>
      <c r="C432" s="309" t="s">
        <v>318</v>
      </c>
      <c r="D432" s="310"/>
      <c r="E432" s="310"/>
      <c r="F432" s="310"/>
      <c r="G432" s="310"/>
      <c r="H432" s="310"/>
      <c r="I432" s="311"/>
      <c r="J432" s="310"/>
      <c r="K432" s="310"/>
      <c r="L432" s="310"/>
      <c r="M432" s="310"/>
      <c r="N432" s="310">
        <v>20000</v>
      </c>
      <c r="O432" s="311">
        <f t="shared" si="34"/>
        <v>20000</v>
      </c>
      <c r="P432" s="312">
        <v>20000</v>
      </c>
      <c r="Q432" s="314"/>
    </row>
    <row r="433" spans="1:17" s="277" customFormat="1" ht="12.75" customHeight="1">
      <c r="A433" s="309" t="s">
        <v>628</v>
      </c>
      <c r="B433" s="310" t="s">
        <v>319</v>
      </c>
      <c r="C433" s="309" t="s">
        <v>405</v>
      </c>
      <c r="D433" s="310"/>
      <c r="E433" s="310"/>
      <c r="F433" s="310"/>
      <c r="G433" s="310"/>
      <c r="H433" s="310"/>
      <c r="I433" s="311"/>
      <c r="J433" s="310"/>
      <c r="K433" s="310"/>
      <c r="L433" s="310"/>
      <c r="M433" s="310"/>
      <c r="N433" s="310">
        <v>20000</v>
      </c>
      <c r="O433" s="311">
        <f>SUM(I433:N433)</f>
        <v>20000</v>
      </c>
      <c r="P433" s="312"/>
      <c r="Q433" s="314"/>
    </row>
    <row r="434" spans="1:17" s="277" customFormat="1" ht="12.75" customHeight="1">
      <c r="A434" s="309" t="s">
        <v>629</v>
      </c>
      <c r="B434" s="310" t="s">
        <v>321</v>
      </c>
      <c r="C434" s="309" t="s">
        <v>87</v>
      </c>
      <c r="D434" s="310"/>
      <c r="E434" s="310"/>
      <c r="F434" s="310"/>
      <c r="G434" s="310"/>
      <c r="H434" s="310"/>
      <c r="I434" s="311"/>
      <c r="J434" s="310"/>
      <c r="K434" s="310"/>
      <c r="L434" s="310"/>
      <c r="M434" s="310"/>
      <c r="N434" s="310">
        <v>5000</v>
      </c>
      <c r="O434" s="311">
        <f t="shared" si="34"/>
        <v>5000</v>
      </c>
      <c r="P434" s="312"/>
      <c r="Q434" s="314"/>
    </row>
    <row r="435" spans="1:17" s="277" customFormat="1" ht="12.75" customHeight="1">
      <c r="A435" s="309" t="s">
        <v>630</v>
      </c>
      <c r="B435" s="310" t="s">
        <v>406</v>
      </c>
      <c r="C435" s="309" t="s">
        <v>703</v>
      </c>
      <c r="D435" s="310"/>
      <c r="E435" s="310"/>
      <c r="F435" s="310"/>
      <c r="G435" s="310"/>
      <c r="H435" s="310"/>
      <c r="I435" s="315"/>
      <c r="J435" s="310"/>
      <c r="K435" s="310"/>
      <c r="L435" s="310"/>
      <c r="M435" s="310"/>
      <c r="N435" s="310">
        <v>8872</v>
      </c>
      <c r="O435" s="311">
        <f>SUM(I435:N435)</f>
        <v>8872</v>
      </c>
      <c r="P435" s="312">
        <v>8872</v>
      </c>
      <c r="Q435" s="314"/>
    </row>
    <row r="436" spans="1:17" s="277" customFormat="1" ht="12.75" customHeight="1">
      <c r="A436" s="309" t="s">
        <v>631</v>
      </c>
      <c r="B436" s="310" t="s">
        <v>407</v>
      </c>
      <c r="C436" s="309" t="s">
        <v>408</v>
      </c>
      <c r="D436" s="310"/>
      <c r="E436" s="310"/>
      <c r="F436" s="310"/>
      <c r="G436" s="310"/>
      <c r="H436" s="310"/>
      <c r="I436" s="315"/>
      <c r="J436" s="310"/>
      <c r="K436" s="310"/>
      <c r="L436" s="310"/>
      <c r="M436" s="310"/>
      <c r="N436" s="310">
        <v>105000</v>
      </c>
      <c r="O436" s="311">
        <f>SUM(I436:N436)</f>
        <v>105000</v>
      </c>
      <c r="P436" s="312"/>
      <c r="Q436" s="314"/>
    </row>
    <row r="437" spans="1:17" s="277" customFormat="1" ht="12.75" customHeight="1">
      <c r="A437" s="309" t="s">
        <v>632</v>
      </c>
      <c r="B437" s="310" t="s">
        <v>409</v>
      </c>
      <c r="C437" s="309" t="s">
        <v>410</v>
      </c>
      <c r="D437" s="310"/>
      <c r="E437" s="310"/>
      <c r="F437" s="310"/>
      <c r="G437" s="310"/>
      <c r="H437" s="310"/>
      <c r="I437" s="311"/>
      <c r="J437" s="310"/>
      <c r="K437" s="310"/>
      <c r="L437" s="310"/>
      <c r="M437" s="310"/>
      <c r="N437" s="310">
        <v>1053</v>
      </c>
      <c r="O437" s="311">
        <f>SUM(I437:N437)</f>
        <v>1053</v>
      </c>
      <c r="P437" s="312">
        <v>1053</v>
      </c>
      <c r="Q437" s="314"/>
    </row>
    <row r="438" spans="1:17" s="277" customFormat="1" ht="12.75" customHeight="1">
      <c r="A438" s="309" t="s">
        <v>633</v>
      </c>
      <c r="B438" s="310" t="s">
        <v>325</v>
      </c>
      <c r="C438" s="309" t="s">
        <v>326</v>
      </c>
      <c r="D438" s="310"/>
      <c r="E438" s="310"/>
      <c r="F438" s="310"/>
      <c r="G438" s="310"/>
      <c r="H438" s="310"/>
      <c r="I438" s="315"/>
      <c r="J438" s="310"/>
      <c r="K438" s="310"/>
      <c r="L438" s="310"/>
      <c r="M438" s="310"/>
      <c r="N438" s="310">
        <v>300000</v>
      </c>
      <c r="O438" s="311">
        <f t="shared" si="34"/>
        <v>300000</v>
      </c>
      <c r="P438" s="312"/>
      <c r="Q438" s="314"/>
    </row>
    <row r="439" spans="1:17" s="277" customFormat="1" ht="26.25" customHeight="1">
      <c r="A439" s="309"/>
      <c r="B439" s="310"/>
      <c r="C439" s="309"/>
      <c r="D439" s="310"/>
      <c r="E439" s="310"/>
      <c r="F439" s="310"/>
      <c r="G439" s="310"/>
      <c r="H439" s="310"/>
      <c r="I439" s="315"/>
      <c r="J439" s="310"/>
      <c r="K439" s="310"/>
      <c r="L439" s="310"/>
      <c r="M439" s="310"/>
      <c r="N439" s="310"/>
      <c r="O439" s="311"/>
      <c r="P439" s="312"/>
      <c r="Q439" s="314"/>
    </row>
    <row r="440" spans="1:17" s="277" customFormat="1" ht="26.25" customHeight="1">
      <c r="A440" s="309"/>
      <c r="B440" s="310"/>
      <c r="C440" s="309"/>
      <c r="D440" s="310"/>
      <c r="E440" s="310"/>
      <c r="F440" s="310"/>
      <c r="G440" s="310"/>
      <c r="H440" s="310"/>
      <c r="I440" s="315"/>
      <c r="J440" s="310"/>
      <c r="K440" s="310"/>
      <c r="L440" s="310"/>
      <c r="M440" s="310"/>
      <c r="N440" s="310"/>
      <c r="O440" s="311"/>
      <c r="P440" s="312"/>
      <c r="Q440" s="314"/>
    </row>
    <row r="441" spans="1:17" s="277" customFormat="1" ht="26.25" customHeight="1">
      <c r="A441" s="309"/>
      <c r="B441" s="310"/>
      <c r="C441" s="309"/>
      <c r="D441" s="310"/>
      <c r="E441" s="310"/>
      <c r="F441" s="310"/>
      <c r="G441" s="310"/>
      <c r="H441" s="310"/>
      <c r="I441" s="315"/>
      <c r="J441" s="310"/>
      <c r="K441" s="310"/>
      <c r="L441" s="310"/>
      <c r="M441" s="310"/>
      <c r="N441" s="310"/>
      <c r="O441" s="311"/>
      <c r="P441" s="312"/>
      <c r="Q441" s="314"/>
    </row>
    <row r="442" spans="1:17" s="277" customFormat="1" ht="26.25" customHeight="1">
      <c r="A442" s="309"/>
      <c r="B442" s="310"/>
      <c r="C442" s="309"/>
      <c r="D442" s="310"/>
      <c r="E442" s="310"/>
      <c r="F442" s="310"/>
      <c r="G442" s="310"/>
      <c r="H442" s="310"/>
      <c r="I442" s="315"/>
      <c r="J442" s="310"/>
      <c r="K442" s="310"/>
      <c r="L442" s="310"/>
      <c r="M442" s="310"/>
      <c r="N442" s="310"/>
      <c r="O442" s="311"/>
      <c r="P442" s="312"/>
      <c r="Q442" s="314"/>
    </row>
    <row r="443" spans="1:17" s="277" customFormat="1" ht="26.25" customHeight="1">
      <c r="A443" s="309"/>
      <c r="B443" s="310"/>
      <c r="C443" s="309"/>
      <c r="D443" s="310"/>
      <c r="E443" s="310"/>
      <c r="F443" s="310"/>
      <c r="G443" s="310"/>
      <c r="H443" s="310"/>
      <c r="I443" s="315"/>
      <c r="J443" s="310"/>
      <c r="K443" s="310"/>
      <c r="L443" s="310"/>
      <c r="M443" s="310"/>
      <c r="N443" s="310"/>
      <c r="O443" s="311"/>
      <c r="P443" s="312"/>
      <c r="Q443" s="314"/>
    </row>
    <row r="444" spans="1:17" s="277" customFormat="1" ht="26.25" customHeight="1">
      <c r="A444" s="309"/>
      <c r="B444" s="310"/>
      <c r="C444" s="309"/>
      <c r="D444" s="310"/>
      <c r="E444" s="310"/>
      <c r="F444" s="310"/>
      <c r="G444" s="310"/>
      <c r="H444" s="310"/>
      <c r="I444" s="315"/>
      <c r="J444" s="310"/>
      <c r="K444" s="310"/>
      <c r="L444" s="310"/>
      <c r="M444" s="310"/>
      <c r="N444" s="310"/>
      <c r="O444" s="311"/>
      <c r="P444" s="312"/>
      <c r="Q444" s="314"/>
    </row>
    <row r="445" spans="1:17" s="277" customFormat="1" ht="26.25" customHeight="1">
      <c r="A445" s="309"/>
      <c r="B445" s="310"/>
      <c r="C445" s="309"/>
      <c r="D445" s="310"/>
      <c r="E445" s="310"/>
      <c r="F445" s="310"/>
      <c r="G445" s="310"/>
      <c r="H445" s="310"/>
      <c r="I445" s="315"/>
      <c r="J445" s="310"/>
      <c r="K445" s="310"/>
      <c r="L445" s="310"/>
      <c r="M445" s="310"/>
      <c r="N445" s="310"/>
      <c r="O445" s="311"/>
      <c r="P445" s="312"/>
      <c r="Q445" s="314"/>
    </row>
    <row r="446" spans="1:17" s="277" customFormat="1" ht="26.25" customHeight="1">
      <c r="A446" s="309"/>
      <c r="B446" s="310"/>
      <c r="C446" s="309"/>
      <c r="D446" s="310"/>
      <c r="E446" s="310"/>
      <c r="F446" s="310"/>
      <c r="G446" s="310"/>
      <c r="H446" s="310"/>
      <c r="I446" s="315"/>
      <c r="J446" s="310"/>
      <c r="K446" s="310"/>
      <c r="L446" s="310"/>
      <c r="M446" s="310"/>
      <c r="N446" s="310"/>
      <c r="O446" s="311"/>
      <c r="P446" s="312"/>
      <c r="Q446" s="314"/>
    </row>
    <row r="447" spans="1:17" s="277" customFormat="1" ht="26.25" customHeight="1">
      <c r="A447" s="309"/>
      <c r="B447" s="310"/>
      <c r="C447" s="309"/>
      <c r="D447" s="310"/>
      <c r="E447" s="310"/>
      <c r="F447" s="310"/>
      <c r="G447" s="310"/>
      <c r="H447" s="310"/>
      <c r="I447" s="315"/>
      <c r="J447" s="310"/>
      <c r="K447" s="310"/>
      <c r="L447" s="310"/>
      <c r="M447" s="310"/>
      <c r="N447" s="310"/>
      <c r="O447" s="311"/>
      <c r="P447" s="312"/>
      <c r="Q447" s="314"/>
    </row>
    <row r="448" spans="1:17" s="277" customFormat="1" ht="26.25" customHeight="1">
      <c r="A448" s="309"/>
      <c r="B448" s="310"/>
      <c r="C448" s="309"/>
      <c r="D448" s="310"/>
      <c r="E448" s="310"/>
      <c r="F448" s="310"/>
      <c r="G448" s="310"/>
      <c r="H448" s="310"/>
      <c r="I448" s="315"/>
      <c r="J448" s="310"/>
      <c r="K448" s="310"/>
      <c r="L448" s="310"/>
      <c r="M448" s="310"/>
      <c r="N448" s="310"/>
      <c r="O448" s="311"/>
      <c r="P448" s="312"/>
      <c r="Q448" s="314"/>
    </row>
    <row r="449" spans="1:17" s="277" customFormat="1" ht="26.25" customHeight="1">
      <c r="A449" s="309"/>
      <c r="B449" s="310"/>
      <c r="C449" s="309"/>
      <c r="D449" s="310"/>
      <c r="E449" s="310"/>
      <c r="F449" s="310"/>
      <c r="G449" s="310"/>
      <c r="H449" s="310"/>
      <c r="I449" s="315"/>
      <c r="J449" s="310"/>
      <c r="K449" s="310"/>
      <c r="L449" s="310"/>
      <c r="M449" s="310"/>
      <c r="N449" s="310"/>
      <c r="O449" s="311"/>
      <c r="P449" s="312"/>
      <c r="Q449" s="314"/>
    </row>
    <row r="450" spans="1:17" s="277" customFormat="1" ht="26.25" customHeight="1">
      <c r="A450" s="309"/>
      <c r="B450" s="310"/>
      <c r="C450" s="309"/>
      <c r="D450" s="310"/>
      <c r="E450" s="310"/>
      <c r="F450" s="310"/>
      <c r="G450" s="310"/>
      <c r="H450" s="310"/>
      <c r="I450" s="315"/>
      <c r="J450" s="310"/>
      <c r="K450" s="310"/>
      <c r="L450" s="310"/>
      <c r="M450" s="310"/>
      <c r="N450" s="310"/>
      <c r="O450" s="311"/>
      <c r="P450" s="312"/>
      <c r="Q450" s="314"/>
    </row>
    <row r="451" spans="1:17" s="277" customFormat="1" ht="26.25" customHeight="1">
      <c r="A451" s="309"/>
      <c r="B451" s="310"/>
      <c r="C451" s="309"/>
      <c r="D451" s="310"/>
      <c r="E451" s="310"/>
      <c r="F451" s="310"/>
      <c r="G451" s="310"/>
      <c r="H451" s="310"/>
      <c r="I451" s="315"/>
      <c r="J451" s="310"/>
      <c r="K451" s="310"/>
      <c r="L451" s="310"/>
      <c r="M451" s="310"/>
      <c r="N451" s="310"/>
      <c r="O451" s="311"/>
      <c r="P451" s="312"/>
      <c r="Q451" s="314"/>
    </row>
    <row r="452" spans="2:17" s="257" customFormat="1" ht="12.75" customHeight="1" thickBot="1">
      <c r="B452" s="47"/>
      <c r="D452" s="47"/>
      <c r="E452" s="47"/>
      <c r="F452" s="47"/>
      <c r="G452" s="47"/>
      <c r="H452" s="47"/>
      <c r="I452" s="282"/>
      <c r="J452" s="47"/>
      <c r="K452" s="47"/>
      <c r="L452" s="47"/>
      <c r="M452" s="47"/>
      <c r="N452" s="47"/>
      <c r="O452" s="283"/>
      <c r="P452" s="253"/>
      <c r="Q452" s="255"/>
    </row>
    <row r="453" spans="2:17" s="284" customFormat="1" ht="18" customHeight="1" thickBot="1">
      <c r="B453" s="285" t="s">
        <v>327</v>
      </c>
      <c r="C453" s="286"/>
      <c r="D453" s="99">
        <f aca="true" t="shared" si="35" ref="D453:P453">SUM(D422:D438)</f>
        <v>900</v>
      </c>
      <c r="E453" s="99">
        <f t="shared" si="35"/>
        <v>250</v>
      </c>
      <c r="F453" s="99">
        <f t="shared" si="35"/>
        <v>108238</v>
      </c>
      <c r="G453" s="99">
        <f t="shared" si="35"/>
        <v>0</v>
      </c>
      <c r="H453" s="99">
        <f t="shared" si="35"/>
        <v>9250</v>
      </c>
      <c r="I453" s="99">
        <f t="shared" si="35"/>
        <v>118638</v>
      </c>
      <c r="J453" s="99">
        <f t="shared" si="35"/>
        <v>0</v>
      </c>
      <c r="K453" s="99">
        <f t="shared" si="35"/>
        <v>0</v>
      </c>
      <c r="L453" s="99">
        <f t="shared" si="35"/>
        <v>0</v>
      </c>
      <c r="M453" s="99">
        <f t="shared" si="35"/>
        <v>126720</v>
      </c>
      <c r="N453" s="99">
        <f t="shared" si="35"/>
        <v>576925</v>
      </c>
      <c r="O453" s="99">
        <f t="shared" si="35"/>
        <v>822283</v>
      </c>
      <c r="P453" s="99">
        <f t="shared" si="35"/>
        <v>220125</v>
      </c>
      <c r="Q453" s="57">
        <v>1199035</v>
      </c>
    </row>
    <row r="454" spans="2:17" s="257" customFormat="1" ht="13.5" thickBot="1">
      <c r="B454" s="47"/>
      <c r="D454" s="47"/>
      <c r="E454" s="47"/>
      <c r="F454" s="47"/>
      <c r="G454" s="47"/>
      <c r="H454" s="47"/>
      <c r="I454" s="282"/>
      <c r="J454" s="47"/>
      <c r="K454" s="47"/>
      <c r="L454" s="47"/>
      <c r="M454" s="47"/>
      <c r="N454" s="47"/>
      <c r="O454" s="283"/>
      <c r="P454" s="253"/>
      <c r="Q454" s="255"/>
    </row>
    <row r="455" spans="2:17" s="284" customFormat="1" ht="24" customHeight="1" thickBot="1">
      <c r="B455" s="285" t="s">
        <v>328</v>
      </c>
      <c r="C455" s="286"/>
      <c r="D455" s="99">
        <f>SUM(D31+D59+D165+D194+D227+D253+D291+D395+D418+D453)</f>
        <v>4634613</v>
      </c>
      <c r="E455" s="99">
        <f>SUM(E31+E59+E165+E194+E227+E253+E291+E395+E418+E453)</f>
        <v>1570451</v>
      </c>
      <c r="F455" s="99">
        <f>SUM(F31+F59+F165+F194+F227+F253+F291+F395+F418+F453)</f>
        <v>1900540</v>
      </c>
      <c r="G455" s="99">
        <f>SUM(G31+G59+G165+G194+G227+G253+G291+G395+G453)</f>
        <v>7661</v>
      </c>
      <c r="H455" s="304">
        <f>SUM(H31+H59+H165+H194+H227+H253+H291+H395+H418+H453)</f>
        <v>500496</v>
      </c>
      <c r="I455" s="304">
        <f>SUM(I31+I59+I165+I194+I227+I253+I291+I395+I418+I453)</f>
        <v>8613761</v>
      </c>
      <c r="J455" s="99">
        <f>SUM(J31+J59+J165+J194+J227+J253+J291+J395+J453)</f>
        <v>322169</v>
      </c>
      <c r="K455" s="99">
        <f>SUM(K31+K59+K165+K194+K227+K253+K291+K395+K453)</f>
        <v>104042</v>
      </c>
      <c r="L455" s="99">
        <f>SUM(L31+L59+L165+L194+L227+L253+L291+L395+L453)</f>
        <v>201890</v>
      </c>
      <c r="M455" s="99">
        <f>SUM(M31+M59+M165+M194+M227+M253+M291+M395+M453)</f>
        <v>227800</v>
      </c>
      <c r="N455" s="99">
        <f>SUM(N31+N59+N165+N194+N227+N253+N291+N395+N453)</f>
        <v>796625</v>
      </c>
      <c r="O455" s="287">
        <f>O453+O418+O395+O291+O253+O227+O194+O165+O59+O31</f>
        <v>10266287</v>
      </c>
      <c r="P455" s="256">
        <f>SUM(P31+P59+P165+P194+P227+P253+P291+P395+P418+P453)</f>
        <v>8403532</v>
      </c>
      <c r="Q455" s="57">
        <v>8907310</v>
      </c>
    </row>
    <row r="456" spans="1:16" s="290" customFormat="1" ht="12.75">
      <c r="A456" s="257"/>
      <c r="B456" s="47"/>
      <c r="C456" s="308"/>
      <c r="D456" s="47"/>
      <c r="E456" s="47"/>
      <c r="F456" s="47"/>
      <c r="G456" s="47"/>
      <c r="H456" s="47"/>
      <c r="I456" s="282"/>
      <c r="J456" s="47"/>
      <c r="K456" s="47"/>
      <c r="L456" s="47"/>
      <c r="M456" s="47"/>
      <c r="N456" s="47"/>
      <c r="O456" s="47"/>
      <c r="P456" s="282"/>
    </row>
    <row r="457" spans="1:16" s="290" customFormat="1" ht="12.75">
      <c r="A457" s="257"/>
      <c r="B457" s="47"/>
      <c r="C457" s="308"/>
      <c r="D457" s="47"/>
      <c r="E457" s="47"/>
      <c r="F457" s="47"/>
      <c r="G457" s="47"/>
      <c r="H457" s="47"/>
      <c r="I457" s="282"/>
      <c r="J457" s="47"/>
      <c r="K457" s="47"/>
      <c r="L457" s="47"/>
      <c r="M457" s="47"/>
      <c r="N457" s="47"/>
      <c r="O457" s="47"/>
      <c r="P457" s="282"/>
    </row>
    <row r="458" spans="1:16" s="290" customFormat="1" ht="12.75">
      <c r="A458" s="257"/>
      <c r="B458" s="47"/>
      <c r="C458" s="308"/>
      <c r="D458" s="47"/>
      <c r="E458" s="47"/>
      <c r="F458" s="47"/>
      <c r="G458" s="47"/>
      <c r="H458" s="47"/>
      <c r="I458" s="282"/>
      <c r="J458" s="47"/>
      <c r="K458" s="47"/>
      <c r="L458" s="47"/>
      <c r="M458" s="47"/>
      <c r="N458" s="47"/>
      <c r="O458" s="47"/>
      <c r="P458" s="282"/>
    </row>
    <row r="459" spans="1:16" s="290" customFormat="1" ht="12.75">
      <c r="A459" s="257"/>
      <c r="B459" s="47"/>
      <c r="C459" s="308"/>
      <c r="D459" s="47"/>
      <c r="E459" s="47"/>
      <c r="F459" s="47"/>
      <c r="G459" s="47"/>
      <c r="H459" s="47"/>
      <c r="I459" s="282"/>
      <c r="J459" s="47"/>
      <c r="K459" s="47"/>
      <c r="L459" s="47"/>
      <c r="M459" s="47"/>
      <c r="N459" s="47"/>
      <c r="O459" s="47"/>
      <c r="P459" s="282"/>
    </row>
    <row r="460" spans="1:16" s="290" customFormat="1" ht="12.75">
      <c r="A460" s="257"/>
      <c r="B460" s="47"/>
      <c r="C460" s="308"/>
      <c r="D460" s="47"/>
      <c r="E460" s="47"/>
      <c r="F460" s="47"/>
      <c r="G460" s="47"/>
      <c r="H460" s="47"/>
      <c r="I460" s="282"/>
      <c r="J460" s="47"/>
      <c r="K460" s="47"/>
      <c r="L460" s="47"/>
      <c r="M460" s="47"/>
      <c r="N460" s="47"/>
      <c r="O460" s="47"/>
      <c r="P460" s="282"/>
    </row>
    <row r="461" spans="1:16" s="290" customFormat="1" ht="12.75">
      <c r="A461" s="257"/>
      <c r="B461" s="47"/>
      <c r="C461" s="308"/>
      <c r="D461" s="47"/>
      <c r="E461" s="47"/>
      <c r="F461" s="47"/>
      <c r="G461" s="47"/>
      <c r="H461" s="47"/>
      <c r="I461" s="282"/>
      <c r="J461" s="47"/>
      <c r="K461" s="47"/>
      <c r="L461" s="47"/>
      <c r="M461" s="47"/>
      <c r="N461" s="47"/>
      <c r="O461" s="47"/>
      <c r="P461" s="282"/>
    </row>
    <row r="462" spans="1:16" s="290" customFormat="1" ht="12.75">
      <c r="A462" s="257"/>
      <c r="B462" s="47"/>
      <c r="C462" s="308"/>
      <c r="D462" s="47"/>
      <c r="E462" s="47"/>
      <c r="F462" s="47"/>
      <c r="G462" s="47"/>
      <c r="H462" s="47"/>
      <c r="I462" s="282"/>
      <c r="J462" s="47"/>
      <c r="K462" s="47"/>
      <c r="L462" s="47"/>
      <c r="M462" s="47"/>
      <c r="N462" s="47"/>
      <c r="O462" s="47"/>
      <c r="P462" s="282"/>
    </row>
    <row r="463" spans="1:16" s="290" customFormat="1" ht="12.75">
      <c r="A463" s="257"/>
      <c r="B463" s="47"/>
      <c r="C463" s="308"/>
      <c r="D463" s="47"/>
      <c r="E463" s="47"/>
      <c r="F463" s="47"/>
      <c r="G463" s="47"/>
      <c r="H463" s="47"/>
      <c r="I463" s="282"/>
      <c r="J463" s="47"/>
      <c r="K463" s="47"/>
      <c r="L463" s="47"/>
      <c r="M463" s="47"/>
      <c r="N463" s="47"/>
      <c r="O463" s="47"/>
      <c r="P463" s="282"/>
    </row>
    <row r="464" spans="1:16" s="290" customFormat="1" ht="12.75">
      <c r="A464" s="257"/>
      <c r="B464" s="47"/>
      <c r="C464" s="308"/>
      <c r="D464" s="47"/>
      <c r="E464" s="47"/>
      <c r="F464" s="47"/>
      <c r="G464" s="47"/>
      <c r="H464" s="47"/>
      <c r="I464" s="282"/>
      <c r="J464" s="47"/>
      <c r="K464" s="47"/>
      <c r="L464" s="47"/>
      <c r="M464" s="47"/>
      <c r="N464" s="47"/>
      <c r="O464" s="47"/>
      <c r="P464" s="282"/>
    </row>
    <row r="465" spans="1:16" s="290" customFormat="1" ht="12.75">
      <c r="A465" s="257"/>
      <c r="B465" s="47"/>
      <c r="C465" s="308"/>
      <c r="D465" s="47"/>
      <c r="E465" s="47"/>
      <c r="F465" s="47"/>
      <c r="G465" s="47"/>
      <c r="H465" s="47"/>
      <c r="I465" s="282"/>
      <c r="J465" s="47"/>
      <c r="K465" s="47"/>
      <c r="L465" s="47"/>
      <c r="M465" s="47"/>
      <c r="N465" s="47"/>
      <c r="O465" s="47"/>
      <c r="P465" s="282"/>
    </row>
    <row r="466" spans="1:16" s="290" customFormat="1" ht="12.75">
      <c r="A466" s="257"/>
      <c r="B466" s="47"/>
      <c r="C466" s="308"/>
      <c r="D466" s="47"/>
      <c r="E466" s="47"/>
      <c r="F466" s="47"/>
      <c r="G466" s="47"/>
      <c r="H466" s="47"/>
      <c r="I466" s="282"/>
      <c r="J466" s="47"/>
      <c r="K466" s="47"/>
      <c r="L466" s="47"/>
      <c r="M466" s="47"/>
      <c r="N466" s="47"/>
      <c r="O466" s="47"/>
      <c r="P466" s="282"/>
    </row>
    <row r="467" spans="1:16" s="290" customFormat="1" ht="12.75">
      <c r="A467" s="257"/>
      <c r="B467" s="47"/>
      <c r="C467" s="308"/>
      <c r="D467" s="47"/>
      <c r="E467" s="47"/>
      <c r="F467" s="47"/>
      <c r="G467" s="47"/>
      <c r="H467" s="47"/>
      <c r="I467" s="282"/>
      <c r="J467" s="47"/>
      <c r="K467" s="47"/>
      <c r="L467" s="47"/>
      <c r="M467" s="47"/>
      <c r="N467" s="47"/>
      <c r="O467" s="47"/>
      <c r="P467" s="282"/>
    </row>
    <row r="468" spans="1:16" s="290" customFormat="1" ht="12.75">
      <c r="A468" s="257"/>
      <c r="B468" s="47"/>
      <c r="C468" s="308"/>
      <c r="D468" s="47"/>
      <c r="E468" s="47"/>
      <c r="F468" s="47"/>
      <c r="G468" s="47"/>
      <c r="H468" s="47"/>
      <c r="I468" s="282"/>
      <c r="J468" s="47"/>
      <c r="K468" s="47"/>
      <c r="L468" s="47"/>
      <c r="M468" s="47"/>
      <c r="N468" s="47"/>
      <c r="O468" s="47"/>
      <c r="P468" s="282"/>
    </row>
    <row r="469" spans="1:16" s="290" customFormat="1" ht="12.75">
      <c r="A469" s="257"/>
      <c r="B469" s="47"/>
      <c r="C469" s="308"/>
      <c r="D469" s="47"/>
      <c r="E469" s="47"/>
      <c r="F469" s="47"/>
      <c r="G469" s="47"/>
      <c r="H469" s="47"/>
      <c r="I469" s="282"/>
      <c r="J469" s="47"/>
      <c r="K469" s="47"/>
      <c r="L469" s="47"/>
      <c r="M469" s="47"/>
      <c r="N469" s="47"/>
      <c r="O469" s="47"/>
      <c r="P469" s="282"/>
    </row>
    <row r="470" spans="1:16" s="290" customFormat="1" ht="12.75">
      <c r="A470" s="257"/>
      <c r="B470" s="47"/>
      <c r="C470" s="308"/>
      <c r="D470" s="47"/>
      <c r="E470" s="47"/>
      <c r="F470" s="47"/>
      <c r="G470" s="47"/>
      <c r="H470" s="47"/>
      <c r="I470" s="282"/>
      <c r="J470" s="47"/>
      <c r="K470" s="47"/>
      <c r="L470" s="47"/>
      <c r="M470" s="47"/>
      <c r="N470" s="47"/>
      <c r="O470" s="47"/>
      <c r="P470" s="282"/>
    </row>
    <row r="471" spans="1:16" s="290" customFormat="1" ht="12.75">
      <c r="A471" s="257"/>
      <c r="B471" s="47"/>
      <c r="C471" s="308"/>
      <c r="D471" s="47"/>
      <c r="E471" s="47"/>
      <c r="F471" s="47"/>
      <c r="G471" s="47"/>
      <c r="H471" s="47"/>
      <c r="I471" s="282"/>
      <c r="J471" s="47"/>
      <c r="K471" s="47"/>
      <c r="L471" s="47"/>
      <c r="M471" s="47"/>
      <c r="N471" s="47"/>
      <c r="O471" s="47"/>
      <c r="P471" s="282"/>
    </row>
    <row r="472" spans="1:16" s="290" customFormat="1" ht="12.75">
      <c r="A472" s="257"/>
      <c r="B472" s="47"/>
      <c r="C472" s="308"/>
      <c r="D472" s="47"/>
      <c r="E472" s="47"/>
      <c r="F472" s="47"/>
      <c r="G472" s="47"/>
      <c r="H472" s="47"/>
      <c r="I472" s="282"/>
      <c r="J472" s="47"/>
      <c r="K472" s="47"/>
      <c r="L472" s="47"/>
      <c r="M472" s="47"/>
      <c r="N472" s="47"/>
      <c r="O472" s="47"/>
      <c r="P472" s="282"/>
    </row>
    <row r="473" spans="1:16" s="290" customFormat="1" ht="12.75">
      <c r="A473" s="257"/>
      <c r="B473" s="47"/>
      <c r="C473" s="308"/>
      <c r="D473" s="47"/>
      <c r="E473" s="47"/>
      <c r="F473" s="47"/>
      <c r="G473" s="47"/>
      <c r="H473" s="47"/>
      <c r="I473" s="282"/>
      <c r="J473" s="47"/>
      <c r="K473" s="47"/>
      <c r="L473" s="47"/>
      <c r="M473" s="47"/>
      <c r="N473" s="47"/>
      <c r="O473" s="47"/>
      <c r="P473" s="282"/>
    </row>
    <row r="474" spans="1:16" s="290" customFormat="1" ht="12.75">
      <c r="A474" s="257"/>
      <c r="B474" s="47"/>
      <c r="C474" s="308"/>
      <c r="D474" s="47"/>
      <c r="E474" s="47"/>
      <c r="F474" s="47"/>
      <c r="G474" s="47"/>
      <c r="H474" s="47"/>
      <c r="I474" s="282"/>
      <c r="J474" s="47"/>
      <c r="K474" s="47"/>
      <c r="L474" s="47"/>
      <c r="M474" s="47"/>
      <c r="N474" s="47"/>
      <c r="O474" s="47"/>
      <c r="P474" s="282"/>
    </row>
    <row r="475" spans="1:16" s="290" customFormat="1" ht="12.75">
      <c r="A475" s="257"/>
      <c r="B475" s="47"/>
      <c r="C475" s="308"/>
      <c r="D475" s="47"/>
      <c r="E475" s="47"/>
      <c r="F475" s="47"/>
      <c r="G475" s="47"/>
      <c r="H475" s="47"/>
      <c r="I475" s="282"/>
      <c r="J475" s="47"/>
      <c r="K475" s="47"/>
      <c r="L475" s="47"/>
      <c r="M475" s="47"/>
      <c r="N475" s="47"/>
      <c r="O475" s="47"/>
      <c r="P475" s="282"/>
    </row>
    <row r="476" spans="1:16" s="290" customFormat="1" ht="12.75">
      <c r="A476" s="257"/>
      <c r="B476" s="47"/>
      <c r="C476" s="308"/>
      <c r="D476" s="47"/>
      <c r="E476" s="47"/>
      <c r="F476" s="47"/>
      <c r="G476" s="47"/>
      <c r="H476" s="47"/>
      <c r="I476" s="282"/>
      <c r="J476" s="47"/>
      <c r="K476" s="47"/>
      <c r="L476" s="47"/>
      <c r="M476" s="47"/>
      <c r="N476" s="47"/>
      <c r="O476" s="47"/>
      <c r="P476" s="282"/>
    </row>
    <row r="477" spans="1:16" s="290" customFormat="1" ht="12.75">
      <c r="A477" s="257"/>
      <c r="B477" s="47"/>
      <c r="C477" s="308"/>
      <c r="D477" s="47"/>
      <c r="E477" s="47"/>
      <c r="F477" s="47"/>
      <c r="G477" s="47"/>
      <c r="H477" s="47"/>
      <c r="I477" s="282"/>
      <c r="J477" s="47"/>
      <c r="K477" s="47"/>
      <c r="L477" s="47"/>
      <c r="M477" s="47"/>
      <c r="N477" s="47"/>
      <c r="O477" s="47"/>
      <c r="P477" s="282"/>
    </row>
    <row r="478" spans="1:16" s="290" customFormat="1" ht="12.75">
      <c r="A478" s="257"/>
      <c r="B478" s="47"/>
      <c r="C478" s="308"/>
      <c r="D478" s="47"/>
      <c r="E478" s="47"/>
      <c r="F478" s="47"/>
      <c r="G478" s="47"/>
      <c r="H478" s="47"/>
      <c r="I478" s="282"/>
      <c r="J478" s="47"/>
      <c r="K478" s="47"/>
      <c r="L478" s="47"/>
      <c r="M478" s="47"/>
      <c r="N478" s="47"/>
      <c r="O478" s="47"/>
      <c r="P478" s="282"/>
    </row>
    <row r="479" spans="1:16" s="290" customFormat="1" ht="12.75">
      <c r="A479" s="257"/>
      <c r="B479" s="47"/>
      <c r="C479" s="308"/>
      <c r="D479" s="47"/>
      <c r="E479" s="47"/>
      <c r="F479" s="47"/>
      <c r="G479" s="47"/>
      <c r="H479" s="47"/>
      <c r="I479" s="282"/>
      <c r="J479" s="47"/>
      <c r="K479" s="47"/>
      <c r="L479" s="47"/>
      <c r="M479" s="47"/>
      <c r="N479" s="47"/>
      <c r="O479" s="47"/>
      <c r="P479" s="282"/>
    </row>
    <row r="480" spans="1:16" s="290" customFormat="1" ht="12.75">
      <c r="A480" s="257"/>
      <c r="B480" s="47"/>
      <c r="C480" s="308"/>
      <c r="D480" s="47"/>
      <c r="E480" s="47"/>
      <c r="F480" s="47"/>
      <c r="G480" s="47"/>
      <c r="H480" s="47"/>
      <c r="I480" s="282"/>
      <c r="J480" s="47"/>
      <c r="K480" s="47"/>
      <c r="L480" s="47"/>
      <c r="M480" s="47"/>
      <c r="N480" s="47"/>
      <c r="O480" s="47"/>
      <c r="P480" s="282"/>
    </row>
    <row r="481" spans="1:16" s="290" customFormat="1" ht="12.75">
      <c r="A481" s="257"/>
      <c r="B481" s="47"/>
      <c r="C481" s="308"/>
      <c r="D481" s="47"/>
      <c r="E481" s="47"/>
      <c r="F481" s="47"/>
      <c r="G481" s="47"/>
      <c r="H481" s="47"/>
      <c r="I481" s="282"/>
      <c r="J481" s="47"/>
      <c r="K481" s="47"/>
      <c r="L481" s="47"/>
      <c r="M481" s="47"/>
      <c r="N481" s="47"/>
      <c r="O481" s="47"/>
      <c r="P481" s="282"/>
    </row>
    <row r="482" spans="1:16" s="290" customFormat="1" ht="12.75">
      <c r="A482" s="257"/>
      <c r="B482" s="47"/>
      <c r="C482" s="308"/>
      <c r="D482" s="47"/>
      <c r="E482" s="47"/>
      <c r="F482" s="47"/>
      <c r="G482" s="47"/>
      <c r="H482" s="47"/>
      <c r="I482" s="282"/>
      <c r="J482" s="47"/>
      <c r="K482" s="47"/>
      <c r="L482" s="47"/>
      <c r="M482" s="47"/>
      <c r="N482" s="47"/>
      <c r="O482" s="47"/>
      <c r="P482" s="282"/>
    </row>
    <row r="483" spans="1:16" s="290" customFormat="1" ht="12.75">
      <c r="A483" s="257"/>
      <c r="B483" s="47"/>
      <c r="C483" s="308"/>
      <c r="D483" s="47"/>
      <c r="E483" s="47"/>
      <c r="F483" s="47"/>
      <c r="G483" s="47"/>
      <c r="H483" s="47"/>
      <c r="I483" s="282"/>
      <c r="J483" s="47"/>
      <c r="K483" s="47"/>
      <c r="L483" s="47"/>
      <c r="M483" s="47"/>
      <c r="N483" s="47"/>
      <c r="O483" s="47"/>
      <c r="P483" s="282"/>
    </row>
    <row r="484" spans="1:16" s="290" customFormat="1" ht="12.75">
      <c r="A484" s="257"/>
      <c r="B484" s="47"/>
      <c r="C484" s="308"/>
      <c r="D484" s="47"/>
      <c r="E484" s="47"/>
      <c r="F484" s="47"/>
      <c r="G484" s="47"/>
      <c r="H484" s="47"/>
      <c r="I484" s="282"/>
      <c r="J484" s="47"/>
      <c r="K484" s="47"/>
      <c r="L484" s="47"/>
      <c r="M484" s="47"/>
      <c r="N484" s="47"/>
      <c r="O484" s="47"/>
      <c r="P484" s="282"/>
    </row>
    <row r="485" spans="1:16" s="290" customFormat="1" ht="12.75">
      <c r="A485" s="257"/>
      <c r="B485" s="47"/>
      <c r="C485" s="308"/>
      <c r="D485" s="47"/>
      <c r="E485" s="47"/>
      <c r="F485" s="47"/>
      <c r="G485" s="47"/>
      <c r="H485" s="47"/>
      <c r="I485" s="282"/>
      <c r="J485" s="47"/>
      <c r="K485" s="47"/>
      <c r="L485" s="47"/>
      <c r="M485" s="47"/>
      <c r="N485" s="47"/>
      <c r="O485" s="47"/>
      <c r="P485" s="282"/>
    </row>
    <row r="486" spans="1:16" s="290" customFormat="1" ht="12.75">
      <c r="A486" s="257"/>
      <c r="B486" s="47"/>
      <c r="C486" s="308"/>
      <c r="D486" s="47"/>
      <c r="E486" s="47"/>
      <c r="F486" s="47"/>
      <c r="G486" s="47"/>
      <c r="H486" s="47"/>
      <c r="I486" s="282"/>
      <c r="J486" s="47"/>
      <c r="K486" s="47"/>
      <c r="L486" s="47"/>
      <c r="M486" s="47"/>
      <c r="N486" s="47"/>
      <c r="O486" s="47"/>
      <c r="P486" s="282"/>
    </row>
    <row r="487" spans="1:16" s="290" customFormat="1" ht="12.75">
      <c r="A487" s="257"/>
      <c r="B487" s="47"/>
      <c r="C487" s="308"/>
      <c r="D487" s="47"/>
      <c r="E487" s="47"/>
      <c r="F487" s="47"/>
      <c r="G487" s="47"/>
      <c r="H487" s="47"/>
      <c r="I487" s="282"/>
      <c r="J487" s="47"/>
      <c r="K487" s="47"/>
      <c r="L487" s="47"/>
      <c r="M487" s="47"/>
      <c r="N487" s="47"/>
      <c r="O487" s="47"/>
      <c r="P487" s="282"/>
    </row>
    <row r="488" spans="1:16" s="290" customFormat="1" ht="12.75">
      <c r="A488" s="257"/>
      <c r="B488" s="47"/>
      <c r="C488" s="308"/>
      <c r="D488" s="47"/>
      <c r="E488" s="47"/>
      <c r="F488" s="47"/>
      <c r="G488" s="47"/>
      <c r="H488" s="47"/>
      <c r="I488" s="282"/>
      <c r="J488" s="47"/>
      <c r="K488" s="47"/>
      <c r="L488" s="47"/>
      <c r="M488" s="47"/>
      <c r="N488" s="47"/>
      <c r="O488" s="47"/>
      <c r="P488" s="282"/>
    </row>
    <row r="489" spans="1:16" s="290" customFormat="1" ht="12.75">
      <c r="A489" s="257"/>
      <c r="B489" s="47"/>
      <c r="C489" s="308"/>
      <c r="D489" s="47"/>
      <c r="E489" s="47"/>
      <c r="F489" s="47"/>
      <c r="G489" s="47"/>
      <c r="H489" s="47"/>
      <c r="I489" s="282"/>
      <c r="J489" s="47"/>
      <c r="K489" s="47"/>
      <c r="L489" s="47"/>
      <c r="M489" s="47"/>
      <c r="N489" s="47"/>
      <c r="O489" s="47"/>
      <c r="P489" s="282"/>
    </row>
    <row r="490" spans="1:16" s="290" customFormat="1" ht="12.75">
      <c r="A490" s="257"/>
      <c r="B490" s="47"/>
      <c r="C490" s="308"/>
      <c r="D490" s="47"/>
      <c r="E490" s="47"/>
      <c r="F490" s="47"/>
      <c r="G490" s="47"/>
      <c r="H490" s="47"/>
      <c r="I490" s="282"/>
      <c r="J490" s="47"/>
      <c r="K490" s="47"/>
      <c r="L490" s="47"/>
      <c r="M490" s="47"/>
      <c r="N490" s="47"/>
      <c r="O490" s="47"/>
      <c r="P490" s="282"/>
    </row>
    <row r="491" spans="1:16" s="290" customFormat="1" ht="12.75">
      <c r="A491" s="257"/>
      <c r="B491" s="47"/>
      <c r="C491" s="308"/>
      <c r="D491" s="47"/>
      <c r="E491" s="47"/>
      <c r="F491" s="47"/>
      <c r="G491" s="47"/>
      <c r="H491" s="47"/>
      <c r="I491" s="282"/>
      <c r="J491" s="47"/>
      <c r="K491" s="47"/>
      <c r="L491" s="47"/>
      <c r="M491" s="47"/>
      <c r="N491" s="47"/>
      <c r="O491" s="47"/>
      <c r="P491" s="282"/>
    </row>
    <row r="492" spans="1:16" s="290" customFormat="1" ht="12.75">
      <c r="A492" s="257"/>
      <c r="B492" s="47"/>
      <c r="C492" s="308"/>
      <c r="D492" s="47"/>
      <c r="E492" s="47"/>
      <c r="F492" s="47"/>
      <c r="G492" s="47"/>
      <c r="H492" s="47"/>
      <c r="I492" s="282"/>
      <c r="J492" s="47"/>
      <c r="K492" s="47"/>
      <c r="L492" s="47"/>
      <c r="M492" s="47"/>
      <c r="N492" s="47"/>
      <c r="O492" s="47"/>
      <c r="P492" s="282"/>
    </row>
    <row r="493" spans="1:16" s="290" customFormat="1" ht="12.75">
      <c r="A493" s="257"/>
      <c r="B493" s="47"/>
      <c r="C493" s="308"/>
      <c r="D493" s="47"/>
      <c r="E493" s="47"/>
      <c r="F493" s="47"/>
      <c r="G493" s="47"/>
      <c r="H493" s="47"/>
      <c r="I493" s="282"/>
      <c r="J493" s="47"/>
      <c r="K493" s="47"/>
      <c r="L493" s="47"/>
      <c r="M493" s="47"/>
      <c r="N493" s="47"/>
      <c r="O493" s="47"/>
      <c r="P493" s="282"/>
    </row>
    <row r="494" spans="1:16" s="290" customFormat="1" ht="12.75">
      <c r="A494" s="257"/>
      <c r="B494" s="47"/>
      <c r="C494" s="308"/>
      <c r="D494" s="47"/>
      <c r="E494" s="47"/>
      <c r="F494" s="47"/>
      <c r="G494" s="47"/>
      <c r="H494" s="47"/>
      <c r="I494" s="282"/>
      <c r="J494" s="47"/>
      <c r="K494" s="47"/>
      <c r="L494" s="47"/>
      <c r="M494" s="47"/>
      <c r="N494" s="47"/>
      <c r="O494" s="47"/>
      <c r="P494" s="282"/>
    </row>
    <row r="495" spans="1:16" s="290" customFormat="1" ht="12.75">
      <c r="A495" s="257"/>
      <c r="B495" s="47"/>
      <c r="C495" s="308"/>
      <c r="D495" s="47"/>
      <c r="E495" s="47"/>
      <c r="F495" s="47"/>
      <c r="G495" s="47"/>
      <c r="H495" s="47"/>
      <c r="I495" s="282"/>
      <c r="J495" s="47"/>
      <c r="K495" s="47"/>
      <c r="L495" s="47"/>
      <c r="M495" s="47"/>
      <c r="N495" s="47"/>
      <c r="O495" s="47"/>
      <c r="P495" s="282"/>
    </row>
    <row r="496" spans="1:16" s="290" customFormat="1" ht="12.75">
      <c r="A496" s="257"/>
      <c r="B496" s="47"/>
      <c r="C496" s="308"/>
      <c r="D496" s="47"/>
      <c r="E496" s="47"/>
      <c r="F496" s="47"/>
      <c r="G496" s="47"/>
      <c r="H496" s="47"/>
      <c r="I496" s="282"/>
      <c r="J496" s="47"/>
      <c r="K496" s="47"/>
      <c r="L496" s="47"/>
      <c r="M496" s="47"/>
      <c r="N496" s="47"/>
      <c r="O496" s="47"/>
      <c r="P496" s="282"/>
    </row>
    <row r="497" spans="1:16" s="290" customFormat="1" ht="12.75">
      <c r="A497" s="257"/>
      <c r="B497" s="47"/>
      <c r="C497" s="308"/>
      <c r="D497" s="47"/>
      <c r="E497" s="47"/>
      <c r="F497" s="47"/>
      <c r="G497" s="47"/>
      <c r="H497" s="47"/>
      <c r="I497" s="282"/>
      <c r="J497" s="47"/>
      <c r="K497" s="47"/>
      <c r="L497" s="47"/>
      <c r="M497" s="47"/>
      <c r="N497" s="47"/>
      <c r="O497" s="47"/>
      <c r="P497" s="282"/>
    </row>
    <row r="498" spans="1:16" s="290" customFormat="1" ht="12.75">
      <c r="A498" s="257"/>
      <c r="B498" s="47"/>
      <c r="C498" s="308"/>
      <c r="D498" s="47"/>
      <c r="E498" s="47"/>
      <c r="F498" s="47"/>
      <c r="G498" s="47"/>
      <c r="H498" s="47"/>
      <c r="I498" s="282"/>
      <c r="J498" s="47"/>
      <c r="K498" s="47"/>
      <c r="L498" s="47"/>
      <c r="M498" s="47"/>
      <c r="N498" s="47"/>
      <c r="O498" s="47"/>
      <c r="P498" s="282"/>
    </row>
    <row r="499" spans="1:16" s="290" customFormat="1" ht="12.75">
      <c r="A499" s="257"/>
      <c r="B499" s="47"/>
      <c r="C499" s="308"/>
      <c r="D499" s="47"/>
      <c r="E499" s="47"/>
      <c r="F499" s="47"/>
      <c r="G499" s="47"/>
      <c r="H499" s="47"/>
      <c r="I499" s="282"/>
      <c r="J499" s="47"/>
      <c r="K499" s="47"/>
      <c r="L499" s="47"/>
      <c r="M499" s="47"/>
      <c r="N499" s="47"/>
      <c r="O499" s="47"/>
      <c r="P499" s="282"/>
    </row>
    <row r="500" spans="1:16" s="290" customFormat="1" ht="12.75">
      <c r="A500" s="257"/>
      <c r="B500" s="47"/>
      <c r="C500" s="308"/>
      <c r="D500" s="47"/>
      <c r="E500" s="47"/>
      <c r="F500" s="47"/>
      <c r="G500" s="47"/>
      <c r="H500" s="47"/>
      <c r="I500" s="282"/>
      <c r="J500" s="47"/>
      <c r="K500" s="47"/>
      <c r="L500" s="47"/>
      <c r="M500" s="47"/>
      <c r="N500" s="47"/>
      <c r="O500" s="47"/>
      <c r="P500" s="282"/>
    </row>
    <row r="501" spans="1:16" s="290" customFormat="1" ht="12.75">
      <c r="A501" s="257"/>
      <c r="B501" s="47"/>
      <c r="C501" s="308"/>
      <c r="D501" s="47"/>
      <c r="E501" s="47"/>
      <c r="F501" s="47"/>
      <c r="G501" s="47"/>
      <c r="H501" s="47"/>
      <c r="I501" s="282"/>
      <c r="J501" s="47"/>
      <c r="K501" s="47"/>
      <c r="L501" s="47"/>
      <c r="M501" s="47"/>
      <c r="N501" s="47"/>
      <c r="O501" s="47"/>
      <c r="P501" s="282"/>
    </row>
    <row r="502" spans="1:16" s="290" customFormat="1" ht="12.75">
      <c r="A502" s="257"/>
      <c r="B502" s="47"/>
      <c r="C502" s="308"/>
      <c r="D502" s="47"/>
      <c r="E502" s="47"/>
      <c r="F502" s="47"/>
      <c r="G502" s="47"/>
      <c r="H502" s="47"/>
      <c r="I502" s="282"/>
      <c r="J502" s="47"/>
      <c r="K502" s="47"/>
      <c r="L502" s="47"/>
      <c r="M502" s="47"/>
      <c r="N502" s="47"/>
      <c r="O502" s="47"/>
      <c r="P502" s="282"/>
    </row>
    <row r="503" spans="1:16" s="290" customFormat="1" ht="12.75">
      <c r="A503" s="257"/>
      <c r="B503" s="47"/>
      <c r="C503" s="308"/>
      <c r="D503" s="47"/>
      <c r="E503" s="47"/>
      <c r="F503" s="47"/>
      <c r="G503" s="47"/>
      <c r="H503" s="47"/>
      <c r="I503" s="282"/>
      <c r="J503" s="47"/>
      <c r="K503" s="47"/>
      <c r="L503" s="47"/>
      <c r="M503" s="47"/>
      <c r="N503" s="47"/>
      <c r="O503" s="47"/>
      <c r="P503" s="282"/>
    </row>
    <row r="504" spans="1:16" s="290" customFormat="1" ht="12.75">
      <c r="A504" s="257"/>
      <c r="B504" s="47"/>
      <c r="C504" s="308"/>
      <c r="D504" s="47"/>
      <c r="E504" s="47"/>
      <c r="F504" s="47"/>
      <c r="G504" s="47"/>
      <c r="H504" s="47"/>
      <c r="I504" s="282"/>
      <c r="J504" s="47"/>
      <c r="K504" s="47"/>
      <c r="L504" s="47"/>
      <c r="M504" s="47"/>
      <c r="N504" s="47"/>
      <c r="O504" s="47"/>
      <c r="P504" s="282"/>
    </row>
    <row r="505" spans="1:16" s="290" customFormat="1" ht="12.75">
      <c r="A505" s="257"/>
      <c r="B505" s="47"/>
      <c r="C505" s="308"/>
      <c r="D505" s="47"/>
      <c r="E505" s="47"/>
      <c r="F505" s="47"/>
      <c r="G505" s="47"/>
      <c r="H505" s="47"/>
      <c r="I505" s="282"/>
      <c r="J505" s="47"/>
      <c r="K505" s="47"/>
      <c r="L505" s="47"/>
      <c r="M505" s="47"/>
      <c r="N505" s="47"/>
      <c r="O505" s="47"/>
      <c r="P505" s="282"/>
    </row>
    <row r="506" spans="1:16" s="290" customFormat="1" ht="12.75">
      <c r="A506" s="257"/>
      <c r="B506" s="47"/>
      <c r="C506" s="308"/>
      <c r="D506" s="47"/>
      <c r="E506" s="47"/>
      <c r="F506" s="47"/>
      <c r="G506" s="47"/>
      <c r="H506" s="47"/>
      <c r="I506" s="282"/>
      <c r="J506" s="47"/>
      <c r="K506" s="47"/>
      <c r="L506" s="47"/>
      <c r="M506" s="47"/>
      <c r="N506" s="47"/>
      <c r="O506" s="47"/>
      <c r="P506" s="282"/>
    </row>
    <row r="507" spans="1:16" s="290" customFormat="1" ht="12.75">
      <c r="A507" s="257"/>
      <c r="B507" s="47"/>
      <c r="C507" s="308"/>
      <c r="D507" s="47"/>
      <c r="E507" s="47"/>
      <c r="F507" s="47"/>
      <c r="G507" s="47"/>
      <c r="H507" s="47"/>
      <c r="I507" s="282"/>
      <c r="J507" s="47"/>
      <c r="K507" s="47"/>
      <c r="L507" s="47"/>
      <c r="M507" s="47"/>
      <c r="N507" s="47"/>
      <c r="O507" s="47"/>
      <c r="P507" s="282"/>
    </row>
    <row r="508" spans="1:16" s="290" customFormat="1" ht="12.75">
      <c r="A508" s="257"/>
      <c r="B508" s="47"/>
      <c r="C508" s="308"/>
      <c r="D508" s="47"/>
      <c r="E508" s="47"/>
      <c r="F508" s="47"/>
      <c r="G508" s="47"/>
      <c r="H508" s="47"/>
      <c r="I508" s="282"/>
      <c r="J508" s="47"/>
      <c r="K508" s="47"/>
      <c r="L508" s="47"/>
      <c r="M508" s="47"/>
      <c r="N508" s="47"/>
      <c r="O508" s="47"/>
      <c r="P508" s="282"/>
    </row>
    <row r="509" spans="1:16" s="290" customFormat="1" ht="12.75">
      <c r="A509" s="257"/>
      <c r="B509" s="47"/>
      <c r="C509" s="308"/>
      <c r="D509" s="47"/>
      <c r="E509" s="47"/>
      <c r="F509" s="47"/>
      <c r="G509" s="47"/>
      <c r="H509" s="47"/>
      <c r="I509" s="282"/>
      <c r="J509" s="47"/>
      <c r="K509" s="47"/>
      <c r="L509" s="47"/>
      <c r="M509" s="47"/>
      <c r="N509" s="47"/>
      <c r="O509" s="47"/>
      <c r="P509" s="282"/>
    </row>
    <row r="510" spans="1:16" s="290" customFormat="1" ht="12.75">
      <c r="A510" s="257"/>
      <c r="B510" s="47"/>
      <c r="C510" s="308"/>
      <c r="D510" s="47"/>
      <c r="E510" s="47"/>
      <c r="F510" s="47"/>
      <c r="G510" s="47"/>
      <c r="H510" s="47"/>
      <c r="I510" s="282"/>
      <c r="J510" s="47"/>
      <c r="K510" s="47"/>
      <c r="L510" s="47"/>
      <c r="M510" s="47"/>
      <c r="N510" s="47"/>
      <c r="O510" s="47"/>
      <c r="P510" s="282"/>
    </row>
    <row r="511" spans="1:16" s="290" customFormat="1" ht="12.75">
      <c r="A511" s="257"/>
      <c r="B511" s="47"/>
      <c r="C511" s="308"/>
      <c r="D511" s="47"/>
      <c r="E511" s="47"/>
      <c r="F511" s="47"/>
      <c r="G511" s="47"/>
      <c r="H511" s="47"/>
      <c r="I511" s="282"/>
      <c r="J511" s="47"/>
      <c r="K511" s="47"/>
      <c r="L511" s="47"/>
      <c r="M511" s="47"/>
      <c r="N511" s="47"/>
      <c r="O511" s="47"/>
      <c r="P511" s="282"/>
    </row>
    <row r="512" spans="1:16" s="290" customFormat="1" ht="12.75">
      <c r="A512" s="257"/>
      <c r="B512" s="47"/>
      <c r="C512" s="308"/>
      <c r="D512" s="47"/>
      <c r="E512" s="47"/>
      <c r="F512" s="47"/>
      <c r="G512" s="47"/>
      <c r="H512" s="47"/>
      <c r="I512" s="282"/>
      <c r="J512" s="47"/>
      <c r="K512" s="47"/>
      <c r="L512" s="47"/>
      <c r="M512" s="47"/>
      <c r="N512" s="47"/>
      <c r="O512" s="47"/>
      <c r="P512" s="282"/>
    </row>
    <row r="513" spans="1:16" s="290" customFormat="1" ht="12.75">
      <c r="A513" s="257"/>
      <c r="B513" s="47"/>
      <c r="C513" s="308"/>
      <c r="D513" s="47"/>
      <c r="E513" s="47"/>
      <c r="F513" s="47"/>
      <c r="G513" s="47"/>
      <c r="H513" s="47"/>
      <c r="I513" s="282"/>
      <c r="J513" s="47"/>
      <c r="K513" s="47"/>
      <c r="L513" s="47"/>
      <c r="M513" s="47"/>
      <c r="N513" s="47"/>
      <c r="O513" s="47"/>
      <c r="P513" s="282"/>
    </row>
    <row r="514" spans="1:16" s="290" customFormat="1" ht="12.75">
      <c r="A514" s="257"/>
      <c r="B514" s="47"/>
      <c r="C514" s="308"/>
      <c r="D514" s="47"/>
      <c r="E514" s="47"/>
      <c r="F514" s="47"/>
      <c r="G514" s="47"/>
      <c r="H514" s="47"/>
      <c r="I514" s="282"/>
      <c r="J514" s="47"/>
      <c r="K514" s="47"/>
      <c r="L514" s="47"/>
      <c r="M514" s="47"/>
      <c r="N514" s="47"/>
      <c r="O514" s="47"/>
      <c r="P514" s="282"/>
    </row>
    <row r="515" spans="1:16" s="290" customFormat="1" ht="12.75">
      <c r="A515" s="257"/>
      <c r="B515" s="47"/>
      <c r="C515" s="308"/>
      <c r="D515" s="47"/>
      <c r="E515" s="47"/>
      <c r="F515" s="47"/>
      <c r="G515" s="47"/>
      <c r="H515" s="47"/>
      <c r="I515" s="282"/>
      <c r="J515" s="47"/>
      <c r="K515" s="47"/>
      <c r="L515" s="47"/>
      <c r="M515" s="47"/>
      <c r="N515" s="47"/>
      <c r="O515" s="47"/>
      <c r="P515" s="282"/>
    </row>
    <row r="516" spans="1:16" s="290" customFormat="1" ht="12.75">
      <c r="A516" s="257"/>
      <c r="B516" s="47"/>
      <c r="C516" s="308"/>
      <c r="D516" s="47"/>
      <c r="E516" s="47"/>
      <c r="F516" s="47"/>
      <c r="G516" s="47"/>
      <c r="H516" s="47"/>
      <c r="I516" s="282"/>
      <c r="J516" s="47"/>
      <c r="K516" s="47"/>
      <c r="L516" s="47"/>
      <c r="M516" s="47"/>
      <c r="N516" s="47"/>
      <c r="O516" s="47"/>
      <c r="P516" s="282"/>
    </row>
    <row r="517" spans="1:16" s="290" customFormat="1" ht="12.75">
      <c r="A517" s="257"/>
      <c r="B517" s="47"/>
      <c r="C517" s="308"/>
      <c r="D517" s="47"/>
      <c r="E517" s="47"/>
      <c r="F517" s="47"/>
      <c r="G517" s="47"/>
      <c r="H517" s="47"/>
      <c r="I517" s="282"/>
      <c r="J517" s="47"/>
      <c r="K517" s="47"/>
      <c r="L517" s="47"/>
      <c r="M517" s="47"/>
      <c r="N517" s="47"/>
      <c r="O517" s="47"/>
      <c r="P517" s="282"/>
    </row>
    <row r="518" spans="1:16" s="290" customFormat="1" ht="12.75">
      <c r="A518" s="257"/>
      <c r="B518" s="47"/>
      <c r="C518" s="308"/>
      <c r="D518" s="47"/>
      <c r="E518" s="47"/>
      <c r="F518" s="47"/>
      <c r="G518" s="47"/>
      <c r="H518" s="47"/>
      <c r="I518" s="282"/>
      <c r="J518" s="47"/>
      <c r="K518" s="47"/>
      <c r="L518" s="47"/>
      <c r="M518" s="47"/>
      <c r="N518" s="47"/>
      <c r="O518" s="47"/>
      <c r="P518" s="282"/>
    </row>
    <row r="519" spans="1:16" s="290" customFormat="1" ht="12.75">
      <c r="A519" s="257"/>
      <c r="B519" s="47"/>
      <c r="C519" s="308"/>
      <c r="D519" s="47"/>
      <c r="E519" s="47"/>
      <c r="F519" s="47"/>
      <c r="G519" s="47"/>
      <c r="H519" s="47"/>
      <c r="I519" s="282"/>
      <c r="J519" s="47"/>
      <c r="K519" s="47"/>
      <c r="L519" s="47"/>
      <c r="M519" s="47"/>
      <c r="N519" s="47"/>
      <c r="O519" s="47"/>
      <c r="P519" s="282"/>
    </row>
    <row r="520" spans="1:16" s="290" customFormat="1" ht="12.75">
      <c r="A520" s="257"/>
      <c r="B520" s="47"/>
      <c r="C520" s="308"/>
      <c r="D520" s="47"/>
      <c r="E520" s="47"/>
      <c r="F520" s="47"/>
      <c r="G520" s="47"/>
      <c r="H520" s="47"/>
      <c r="I520" s="282"/>
      <c r="J520" s="47"/>
      <c r="K520" s="47"/>
      <c r="L520" s="47"/>
      <c r="M520" s="47"/>
      <c r="N520" s="47"/>
      <c r="O520" s="47"/>
      <c r="P520" s="282"/>
    </row>
    <row r="521" spans="1:16" s="290" customFormat="1" ht="12.75">
      <c r="A521" s="257"/>
      <c r="B521" s="47"/>
      <c r="C521" s="308"/>
      <c r="D521" s="47"/>
      <c r="E521" s="47"/>
      <c r="F521" s="47"/>
      <c r="G521" s="47"/>
      <c r="H521" s="47"/>
      <c r="I521" s="282"/>
      <c r="J521" s="47"/>
      <c r="K521" s="47"/>
      <c r="L521" s="47"/>
      <c r="M521" s="47"/>
      <c r="N521" s="47"/>
      <c r="O521" s="47"/>
      <c r="P521" s="282"/>
    </row>
    <row r="522" spans="1:16" s="290" customFormat="1" ht="12.75">
      <c r="A522" s="257"/>
      <c r="B522" s="47"/>
      <c r="C522" s="308"/>
      <c r="D522" s="47"/>
      <c r="E522" s="47"/>
      <c r="F522" s="47"/>
      <c r="G522" s="47"/>
      <c r="H522" s="47"/>
      <c r="I522" s="282"/>
      <c r="J522" s="47"/>
      <c r="K522" s="47"/>
      <c r="L522" s="47"/>
      <c r="M522" s="47"/>
      <c r="N522" s="47"/>
      <c r="O522" s="47"/>
      <c r="P522" s="282"/>
    </row>
    <row r="523" spans="1:16" s="290" customFormat="1" ht="12.75">
      <c r="A523" s="257"/>
      <c r="B523" s="47"/>
      <c r="C523" s="308"/>
      <c r="D523" s="47"/>
      <c r="E523" s="47"/>
      <c r="F523" s="47"/>
      <c r="G523" s="47"/>
      <c r="H523" s="47"/>
      <c r="I523" s="282"/>
      <c r="J523" s="47"/>
      <c r="K523" s="47"/>
      <c r="L523" s="47"/>
      <c r="M523" s="47"/>
      <c r="N523" s="47"/>
      <c r="O523" s="47"/>
      <c r="P523" s="282"/>
    </row>
    <row r="524" spans="1:16" s="290" customFormat="1" ht="12.75">
      <c r="A524" s="257"/>
      <c r="B524" s="47"/>
      <c r="C524" s="308"/>
      <c r="D524" s="47"/>
      <c r="E524" s="47"/>
      <c r="F524" s="47"/>
      <c r="G524" s="47"/>
      <c r="H524" s="47"/>
      <c r="I524" s="282"/>
      <c r="J524" s="47"/>
      <c r="K524" s="47"/>
      <c r="L524" s="47"/>
      <c r="M524" s="47"/>
      <c r="N524" s="47"/>
      <c r="O524" s="47"/>
      <c r="P524" s="282"/>
    </row>
    <row r="525" spans="1:16" s="290" customFormat="1" ht="12.75">
      <c r="A525" s="257"/>
      <c r="B525" s="47"/>
      <c r="C525" s="308"/>
      <c r="D525" s="47"/>
      <c r="E525" s="47"/>
      <c r="F525" s="47"/>
      <c r="G525" s="47"/>
      <c r="H525" s="47"/>
      <c r="I525" s="282"/>
      <c r="J525" s="47"/>
      <c r="K525" s="47"/>
      <c r="L525" s="47"/>
      <c r="M525" s="47"/>
      <c r="N525" s="47"/>
      <c r="O525" s="47"/>
      <c r="P525" s="282"/>
    </row>
    <row r="526" spans="1:16" s="290" customFormat="1" ht="12.75">
      <c r="A526" s="257"/>
      <c r="B526" s="47"/>
      <c r="C526" s="308"/>
      <c r="D526" s="47"/>
      <c r="E526" s="47"/>
      <c r="F526" s="47"/>
      <c r="G526" s="47"/>
      <c r="H526" s="47"/>
      <c r="I526" s="282"/>
      <c r="J526" s="47"/>
      <c r="K526" s="47"/>
      <c r="L526" s="47"/>
      <c r="M526" s="47"/>
      <c r="N526" s="47"/>
      <c r="O526" s="47"/>
      <c r="P526" s="282"/>
    </row>
    <row r="527" spans="1:16" s="290" customFormat="1" ht="12.75">
      <c r="A527" s="257"/>
      <c r="B527" s="47"/>
      <c r="C527" s="308"/>
      <c r="D527" s="47"/>
      <c r="E527" s="47"/>
      <c r="F527" s="47"/>
      <c r="G527" s="47"/>
      <c r="H527" s="47"/>
      <c r="I527" s="282"/>
      <c r="J527" s="47"/>
      <c r="K527" s="47"/>
      <c r="L527" s="47"/>
      <c r="M527" s="47"/>
      <c r="N527" s="47"/>
      <c r="O527" s="47"/>
      <c r="P527" s="282"/>
    </row>
    <row r="528" spans="1:16" s="290" customFormat="1" ht="12.75">
      <c r="A528" s="257"/>
      <c r="B528" s="47"/>
      <c r="C528" s="308"/>
      <c r="D528" s="47"/>
      <c r="E528" s="47"/>
      <c r="F528" s="47"/>
      <c r="G528" s="47"/>
      <c r="H528" s="47"/>
      <c r="I528" s="282"/>
      <c r="J528" s="47"/>
      <c r="K528" s="47"/>
      <c r="L528" s="47"/>
      <c r="M528" s="47"/>
      <c r="N528" s="47"/>
      <c r="O528" s="47"/>
      <c r="P528" s="282"/>
    </row>
    <row r="529" spans="1:16" s="290" customFormat="1" ht="12.75">
      <c r="A529" s="257"/>
      <c r="B529" s="47"/>
      <c r="C529" s="308"/>
      <c r="D529" s="47"/>
      <c r="E529" s="47"/>
      <c r="F529" s="47"/>
      <c r="G529" s="47"/>
      <c r="H529" s="47"/>
      <c r="I529" s="282"/>
      <c r="J529" s="47"/>
      <c r="K529" s="47"/>
      <c r="L529" s="47"/>
      <c r="M529" s="47"/>
      <c r="N529" s="47"/>
      <c r="O529" s="47"/>
      <c r="P529" s="282"/>
    </row>
    <row r="530" spans="1:16" s="290" customFormat="1" ht="12.75">
      <c r="A530" s="257"/>
      <c r="B530" s="47"/>
      <c r="C530" s="308"/>
      <c r="D530" s="47"/>
      <c r="E530" s="47"/>
      <c r="F530" s="47"/>
      <c r="G530" s="47"/>
      <c r="H530" s="47"/>
      <c r="I530" s="282"/>
      <c r="J530" s="47"/>
      <c r="K530" s="47"/>
      <c r="L530" s="47"/>
      <c r="M530" s="47"/>
      <c r="N530" s="47"/>
      <c r="O530" s="47"/>
      <c r="P530" s="282"/>
    </row>
    <row r="531" spans="1:16" s="290" customFormat="1" ht="12.75">
      <c r="A531" s="257"/>
      <c r="B531" s="47"/>
      <c r="C531" s="308"/>
      <c r="D531" s="47"/>
      <c r="E531" s="47"/>
      <c r="F531" s="47"/>
      <c r="G531" s="47"/>
      <c r="H531" s="47"/>
      <c r="I531" s="282"/>
      <c r="J531" s="47"/>
      <c r="K531" s="47"/>
      <c r="L531" s="47"/>
      <c r="M531" s="47"/>
      <c r="N531" s="47"/>
      <c r="O531" s="47"/>
      <c r="P531" s="282"/>
    </row>
    <row r="532" spans="1:16" s="290" customFormat="1" ht="12.75">
      <c r="A532" s="257"/>
      <c r="B532" s="47"/>
      <c r="C532" s="308"/>
      <c r="D532" s="47"/>
      <c r="E532" s="47"/>
      <c r="F532" s="47"/>
      <c r="G532" s="47"/>
      <c r="H532" s="47"/>
      <c r="I532" s="282"/>
      <c r="J532" s="47"/>
      <c r="K532" s="47"/>
      <c r="L532" s="47"/>
      <c r="M532" s="47"/>
      <c r="N532" s="47"/>
      <c r="O532" s="47"/>
      <c r="P532" s="282"/>
    </row>
    <row r="533" spans="1:16" s="290" customFormat="1" ht="12.75">
      <c r="A533" s="257"/>
      <c r="B533" s="47"/>
      <c r="C533" s="308"/>
      <c r="D533" s="47"/>
      <c r="E533" s="47"/>
      <c r="F533" s="47"/>
      <c r="G533" s="47"/>
      <c r="H533" s="47"/>
      <c r="I533" s="282"/>
      <c r="J533" s="47"/>
      <c r="K533" s="47"/>
      <c r="L533" s="47"/>
      <c r="M533" s="47"/>
      <c r="N533" s="47"/>
      <c r="O533" s="47"/>
      <c r="P533" s="282"/>
    </row>
    <row r="534" spans="1:16" s="290" customFormat="1" ht="12.75">
      <c r="A534" s="257"/>
      <c r="B534" s="47"/>
      <c r="C534" s="308"/>
      <c r="D534" s="47"/>
      <c r="E534" s="47"/>
      <c r="F534" s="47"/>
      <c r="G534" s="47"/>
      <c r="H534" s="47"/>
      <c r="I534" s="282"/>
      <c r="J534" s="47"/>
      <c r="K534" s="47"/>
      <c r="L534" s="47"/>
      <c r="M534" s="47"/>
      <c r="N534" s="47"/>
      <c r="O534" s="47"/>
      <c r="P534" s="282"/>
    </row>
    <row r="535" spans="1:16" s="290" customFormat="1" ht="12.75">
      <c r="A535" s="257"/>
      <c r="B535" s="47"/>
      <c r="C535" s="308"/>
      <c r="D535" s="47"/>
      <c r="E535" s="47"/>
      <c r="F535" s="47"/>
      <c r="G535" s="47"/>
      <c r="H535" s="47"/>
      <c r="I535" s="282"/>
      <c r="J535" s="47"/>
      <c r="K535" s="47"/>
      <c r="L535" s="47"/>
      <c r="M535" s="47"/>
      <c r="N535" s="47"/>
      <c r="O535" s="47"/>
      <c r="P535" s="282"/>
    </row>
    <row r="536" spans="1:16" s="290" customFormat="1" ht="12.75">
      <c r="A536" s="257"/>
      <c r="B536" s="47"/>
      <c r="C536" s="308"/>
      <c r="D536" s="47"/>
      <c r="E536" s="47"/>
      <c r="F536" s="47"/>
      <c r="G536" s="47"/>
      <c r="H536" s="47"/>
      <c r="I536" s="282"/>
      <c r="J536" s="47"/>
      <c r="K536" s="47"/>
      <c r="L536" s="47"/>
      <c r="M536" s="47"/>
      <c r="N536" s="47"/>
      <c r="O536" s="47"/>
      <c r="P536" s="282"/>
    </row>
    <row r="537" spans="1:16" s="290" customFormat="1" ht="12.75">
      <c r="A537" s="257"/>
      <c r="B537" s="47"/>
      <c r="C537" s="308"/>
      <c r="D537" s="47"/>
      <c r="E537" s="47"/>
      <c r="F537" s="47"/>
      <c r="G537" s="47"/>
      <c r="H537" s="47"/>
      <c r="I537" s="282"/>
      <c r="J537" s="47"/>
      <c r="K537" s="47"/>
      <c r="L537" s="47"/>
      <c r="M537" s="47"/>
      <c r="N537" s="47"/>
      <c r="O537" s="47"/>
      <c r="P537" s="282"/>
    </row>
    <row r="538" spans="1:16" s="290" customFormat="1" ht="12.75">
      <c r="A538" s="257"/>
      <c r="B538" s="47"/>
      <c r="C538" s="308"/>
      <c r="D538" s="47"/>
      <c r="E538" s="47"/>
      <c r="F538" s="47"/>
      <c r="G538" s="47"/>
      <c r="H538" s="47"/>
      <c r="I538" s="282"/>
      <c r="J538" s="47"/>
      <c r="K538" s="47"/>
      <c r="L538" s="47"/>
      <c r="M538" s="47"/>
      <c r="N538" s="47"/>
      <c r="O538" s="47"/>
      <c r="P538" s="282"/>
    </row>
    <row r="539" spans="1:16" s="290" customFormat="1" ht="12.75">
      <c r="A539" s="257"/>
      <c r="B539" s="47"/>
      <c r="C539" s="308"/>
      <c r="D539" s="47"/>
      <c r="E539" s="47"/>
      <c r="F539" s="47"/>
      <c r="G539" s="47"/>
      <c r="H539" s="47"/>
      <c r="I539" s="282"/>
      <c r="J539" s="47"/>
      <c r="K539" s="47"/>
      <c r="L539" s="47"/>
      <c r="M539" s="47"/>
      <c r="N539" s="47"/>
      <c r="O539" s="47"/>
      <c r="P539" s="282"/>
    </row>
    <row r="540" spans="1:16" s="290" customFormat="1" ht="12.75">
      <c r="A540" s="257"/>
      <c r="B540" s="47"/>
      <c r="C540" s="308"/>
      <c r="D540" s="47"/>
      <c r="E540" s="47"/>
      <c r="F540" s="47"/>
      <c r="G540" s="47"/>
      <c r="H540" s="47"/>
      <c r="I540" s="282"/>
      <c r="J540" s="47"/>
      <c r="K540" s="47"/>
      <c r="L540" s="47"/>
      <c r="M540" s="47"/>
      <c r="N540" s="47"/>
      <c r="O540" s="47"/>
      <c r="P540" s="282"/>
    </row>
    <row r="541" spans="1:16" s="290" customFormat="1" ht="12.75">
      <c r="A541" s="257"/>
      <c r="B541" s="47"/>
      <c r="C541" s="308"/>
      <c r="D541" s="47"/>
      <c r="E541" s="47"/>
      <c r="F541" s="47"/>
      <c r="G541" s="47"/>
      <c r="H541" s="47"/>
      <c r="I541" s="282"/>
      <c r="J541" s="47"/>
      <c r="K541" s="47"/>
      <c r="L541" s="47"/>
      <c r="M541" s="47"/>
      <c r="N541" s="47"/>
      <c r="O541" s="47"/>
      <c r="P541" s="282"/>
    </row>
    <row r="542" spans="1:16" s="290" customFormat="1" ht="12.75">
      <c r="A542" s="257"/>
      <c r="B542" s="47"/>
      <c r="C542" s="308"/>
      <c r="D542" s="47"/>
      <c r="E542" s="47"/>
      <c r="F542" s="47"/>
      <c r="G542" s="47"/>
      <c r="H542" s="47"/>
      <c r="I542" s="282"/>
      <c r="J542" s="47"/>
      <c r="K542" s="47"/>
      <c r="L542" s="47"/>
      <c r="M542" s="47"/>
      <c r="N542" s="47"/>
      <c r="O542" s="47"/>
      <c r="P542" s="282"/>
    </row>
    <row r="543" spans="1:16" s="290" customFormat="1" ht="12.75">
      <c r="A543" s="257"/>
      <c r="B543" s="47"/>
      <c r="C543" s="308"/>
      <c r="D543" s="47"/>
      <c r="E543" s="47"/>
      <c r="F543" s="47"/>
      <c r="G543" s="47"/>
      <c r="H543" s="47"/>
      <c r="I543" s="282"/>
      <c r="J543" s="47"/>
      <c r="K543" s="47"/>
      <c r="L543" s="47"/>
      <c r="M543" s="47"/>
      <c r="N543" s="47"/>
      <c r="O543" s="47"/>
      <c r="P543" s="282"/>
    </row>
    <row r="544" spans="1:16" s="290" customFormat="1" ht="12.75">
      <c r="A544" s="257"/>
      <c r="B544" s="47"/>
      <c r="C544" s="308"/>
      <c r="D544" s="47"/>
      <c r="E544" s="47"/>
      <c r="F544" s="47"/>
      <c r="G544" s="47"/>
      <c r="H544" s="47"/>
      <c r="I544" s="282"/>
      <c r="J544" s="47"/>
      <c r="K544" s="47"/>
      <c r="L544" s="47"/>
      <c r="M544" s="47"/>
      <c r="N544" s="47"/>
      <c r="O544" s="47"/>
      <c r="P544" s="282"/>
    </row>
    <row r="545" spans="1:16" s="290" customFormat="1" ht="12.75">
      <c r="A545" s="257"/>
      <c r="B545" s="47"/>
      <c r="C545" s="308"/>
      <c r="D545" s="47"/>
      <c r="E545" s="47"/>
      <c r="F545" s="47"/>
      <c r="G545" s="47"/>
      <c r="H545" s="47"/>
      <c r="I545" s="282"/>
      <c r="J545" s="47"/>
      <c r="K545" s="47"/>
      <c r="L545" s="47"/>
      <c r="M545" s="47"/>
      <c r="N545" s="47"/>
      <c r="O545" s="47"/>
      <c r="P545" s="282"/>
    </row>
    <row r="546" spans="1:16" s="290" customFormat="1" ht="12.75">
      <c r="A546" s="257"/>
      <c r="B546" s="47"/>
      <c r="C546" s="308"/>
      <c r="D546" s="47"/>
      <c r="E546" s="47"/>
      <c r="F546" s="47"/>
      <c r="G546" s="47"/>
      <c r="H546" s="47"/>
      <c r="I546" s="282"/>
      <c r="J546" s="47"/>
      <c r="K546" s="47"/>
      <c r="L546" s="47"/>
      <c r="M546" s="47"/>
      <c r="N546" s="47"/>
      <c r="O546" s="47"/>
      <c r="P546" s="282"/>
    </row>
    <row r="547" spans="1:16" s="290" customFormat="1" ht="12.75">
      <c r="A547" s="257"/>
      <c r="B547" s="47"/>
      <c r="C547" s="308"/>
      <c r="D547" s="47"/>
      <c r="E547" s="47"/>
      <c r="F547" s="47"/>
      <c r="G547" s="47"/>
      <c r="H547" s="47"/>
      <c r="I547" s="282"/>
      <c r="J547" s="47"/>
      <c r="K547" s="47"/>
      <c r="L547" s="47"/>
      <c r="M547" s="47"/>
      <c r="N547" s="47"/>
      <c r="O547" s="47"/>
      <c r="P547" s="282"/>
    </row>
    <row r="548" spans="1:16" s="290" customFormat="1" ht="12.75">
      <c r="A548" s="257"/>
      <c r="B548" s="47"/>
      <c r="C548" s="308"/>
      <c r="D548" s="47"/>
      <c r="E548" s="47"/>
      <c r="F548" s="47"/>
      <c r="G548" s="47"/>
      <c r="H548" s="47"/>
      <c r="I548" s="282"/>
      <c r="J548" s="47"/>
      <c r="K548" s="47"/>
      <c r="L548" s="47"/>
      <c r="M548" s="47"/>
      <c r="N548" s="47"/>
      <c r="O548" s="47"/>
      <c r="P548" s="282"/>
    </row>
    <row r="549" spans="1:16" s="290" customFormat="1" ht="12.75">
      <c r="A549" s="257"/>
      <c r="B549" s="47"/>
      <c r="C549" s="308"/>
      <c r="D549" s="47"/>
      <c r="E549" s="47"/>
      <c r="F549" s="47"/>
      <c r="G549" s="47"/>
      <c r="H549" s="47"/>
      <c r="I549" s="282"/>
      <c r="J549" s="47"/>
      <c r="K549" s="47"/>
      <c r="L549" s="47"/>
      <c r="M549" s="47"/>
      <c r="N549" s="47"/>
      <c r="O549" s="47"/>
      <c r="P549" s="282"/>
    </row>
    <row r="550" spans="1:16" s="290" customFormat="1" ht="12.75">
      <c r="A550" s="257"/>
      <c r="B550" s="47"/>
      <c r="C550" s="308"/>
      <c r="D550" s="47"/>
      <c r="E550" s="47"/>
      <c r="F550" s="47"/>
      <c r="G550" s="47"/>
      <c r="H550" s="47"/>
      <c r="I550" s="282"/>
      <c r="J550" s="47"/>
      <c r="K550" s="47"/>
      <c r="L550" s="47"/>
      <c r="M550" s="47"/>
      <c r="N550" s="47"/>
      <c r="O550" s="47"/>
      <c r="P550" s="282"/>
    </row>
    <row r="551" spans="1:16" s="290" customFormat="1" ht="12.75">
      <c r="A551" s="257"/>
      <c r="B551" s="47"/>
      <c r="C551" s="308"/>
      <c r="D551" s="47"/>
      <c r="E551" s="47"/>
      <c r="F551" s="47"/>
      <c r="G551" s="47"/>
      <c r="H551" s="47"/>
      <c r="I551" s="282"/>
      <c r="J551" s="47"/>
      <c r="K551" s="47"/>
      <c r="L551" s="47"/>
      <c r="M551" s="47"/>
      <c r="N551" s="47"/>
      <c r="O551" s="47"/>
      <c r="P551" s="282"/>
    </row>
    <row r="552" spans="1:16" s="290" customFormat="1" ht="12.75">
      <c r="A552" s="257"/>
      <c r="B552" s="47"/>
      <c r="C552" s="308"/>
      <c r="D552" s="47"/>
      <c r="E552" s="47"/>
      <c r="F552" s="47"/>
      <c r="G552" s="47"/>
      <c r="H552" s="47"/>
      <c r="I552" s="282"/>
      <c r="J552" s="47"/>
      <c r="K552" s="47"/>
      <c r="L552" s="47"/>
      <c r="M552" s="47"/>
      <c r="N552" s="47"/>
      <c r="O552" s="47"/>
      <c r="P552" s="282"/>
    </row>
    <row r="553" spans="1:16" s="290" customFormat="1" ht="12.75">
      <c r="A553" s="257"/>
      <c r="B553" s="47"/>
      <c r="C553" s="308"/>
      <c r="D553" s="47"/>
      <c r="E553" s="47"/>
      <c r="F553" s="47"/>
      <c r="G553" s="47"/>
      <c r="H553" s="47"/>
      <c r="I553" s="282"/>
      <c r="J553" s="47"/>
      <c r="K553" s="47"/>
      <c r="L553" s="47"/>
      <c r="M553" s="47"/>
      <c r="N553" s="47"/>
      <c r="O553" s="47"/>
      <c r="P553" s="282"/>
    </row>
    <row r="554" spans="1:16" s="290" customFormat="1" ht="12.75">
      <c r="A554" s="257"/>
      <c r="B554" s="47"/>
      <c r="C554" s="308"/>
      <c r="D554" s="47"/>
      <c r="E554" s="47"/>
      <c r="F554" s="47"/>
      <c r="G554" s="47"/>
      <c r="H554" s="47"/>
      <c r="I554" s="282"/>
      <c r="J554" s="47"/>
      <c r="K554" s="47"/>
      <c r="L554" s="47"/>
      <c r="M554" s="47"/>
      <c r="N554" s="47"/>
      <c r="O554" s="47"/>
      <c r="P554" s="282"/>
    </row>
    <row r="555" spans="1:16" s="290" customFormat="1" ht="12.75">
      <c r="A555" s="257"/>
      <c r="B555" s="47"/>
      <c r="C555" s="308"/>
      <c r="D555" s="47"/>
      <c r="E555" s="47"/>
      <c r="F555" s="47"/>
      <c r="G555" s="47"/>
      <c r="H555" s="47"/>
      <c r="I555" s="282"/>
      <c r="J555" s="47"/>
      <c r="K555" s="47"/>
      <c r="L555" s="47"/>
      <c r="M555" s="47"/>
      <c r="N555" s="47"/>
      <c r="O555" s="47"/>
      <c r="P555" s="282"/>
    </row>
    <row r="556" spans="1:16" s="290" customFormat="1" ht="12.75">
      <c r="A556" s="257"/>
      <c r="B556" s="47"/>
      <c r="C556" s="308"/>
      <c r="D556" s="47"/>
      <c r="E556" s="47"/>
      <c r="F556" s="47"/>
      <c r="G556" s="47"/>
      <c r="H556" s="47"/>
      <c r="I556" s="282"/>
      <c r="J556" s="47"/>
      <c r="K556" s="47"/>
      <c r="L556" s="47"/>
      <c r="M556" s="47"/>
      <c r="N556" s="47"/>
      <c r="O556" s="47"/>
      <c r="P556" s="282"/>
    </row>
    <row r="557" spans="1:16" s="290" customFormat="1" ht="12.75">
      <c r="A557" s="257"/>
      <c r="B557" s="47"/>
      <c r="C557" s="308"/>
      <c r="D557" s="47"/>
      <c r="E557" s="47"/>
      <c r="F557" s="47"/>
      <c r="G557" s="47"/>
      <c r="H557" s="47"/>
      <c r="I557" s="282"/>
      <c r="J557" s="47"/>
      <c r="K557" s="47"/>
      <c r="L557" s="47"/>
      <c r="M557" s="47"/>
      <c r="N557" s="47"/>
      <c r="O557" s="47"/>
      <c r="P557" s="282"/>
    </row>
    <row r="558" spans="1:16" s="290" customFormat="1" ht="12.75">
      <c r="A558" s="257"/>
      <c r="B558" s="47"/>
      <c r="C558" s="308"/>
      <c r="D558" s="47"/>
      <c r="E558" s="47"/>
      <c r="F558" s="47"/>
      <c r="G558" s="47"/>
      <c r="H558" s="47"/>
      <c r="I558" s="282"/>
      <c r="J558" s="47"/>
      <c r="K558" s="47"/>
      <c r="L558" s="47"/>
      <c r="M558" s="47"/>
      <c r="N558" s="47"/>
      <c r="O558" s="47"/>
      <c r="P558" s="282"/>
    </row>
    <row r="559" spans="1:16" s="290" customFormat="1" ht="12.75">
      <c r="A559" s="257"/>
      <c r="B559" s="47"/>
      <c r="C559" s="308"/>
      <c r="D559" s="47"/>
      <c r="E559" s="47"/>
      <c r="F559" s="47"/>
      <c r="G559" s="47"/>
      <c r="H559" s="47"/>
      <c r="I559" s="282"/>
      <c r="J559" s="47"/>
      <c r="K559" s="47"/>
      <c r="L559" s="47"/>
      <c r="M559" s="47"/>
      <c r="N559" s="47"/>
      <c r="O559" s="47"/>
      <c r="P559" s="282"/>
    </row>
    <row r="560" spans="1:16" s="290" customFormat="1" ht="12.75">
      <c r="A560" s="257"/>
      <c r="B560" s="47"/>
      <c r="C560" s="308"/>
      <c r="D560" s="47"/>
      <c r="E560" s="47"/>
      <c r="F560" s="47"/>
      <c r="G560" s="47"/>
      <c r="H560" s="47"/>
      <c r="I560" s="282"/>
      <c r="J560" s="47"/>
      <c r="K560" s="47"/>
      <c r="L560" s="47"/>
      <c r="M560" s="47"/>
      <c r="N560" s="47"/>
      <c r="O560" s="47"/>
      <c r="P560" s="282"/>
    </row>
    <row r="561" spans="1:16" s="290" customFormat="1" ht="12.75">
      <c r="A561" s="257"/>
      <c r="B561" s="47"/>
      <c r="C561" s="308"/>
      <c r="D561" s="47"/>
      <c r="E561" s="47"/>
      <c r="F561" s="47"/>
      <c r="G561" s="47"/>
      <c r="H561" s="47"/>
      <c r="I561" s="282"/>
      <c r="J561" s="47"/>
      <c r="K561" s="47"/>
      <c r="L561" s="47"/>
      <c r="M561" s="47"/>
      <c r="N561" s="47"/>
      <c r="O561" s="47"/>
      <c r="P561" s="282"/>
    </row>
    <row r="562" spans="1:16" s="290" customFormat="1" ht="12.75">
      <c r="A562" s="257"/>
      <c r="B562" s="47"/>
      <c r="C562" s="308"/>
      <c r="D562" s="47"/>
      <c r="E562" s="47"/>
      <c r="F562" s="47"/>
      <c r="G562" s="47"/>
      <c r="H562" s="47"/>
      <c r="I562" s="282"/>
      <c r="J562" s="47"/>
      <c r="K562" s="47"/>
      <c r="L562" s="47"/>
      <c r="M562" s="47"/>
      <c r="N562" s="47"/>
      <c r="O562" s="47"/>
      <c r="P562" s="282"/>
    </row>
    <row r="563" spans="1:16" s="290" customFormat="1" ht="12.75">
      <c r="A563" s="257"/>
      <c r="B563" s="47"/>
      <c r="C563" s="308"/>
      <c r="D563" s="47"/>
      <c r="E563" s="47"/>
      <c r="F563" s="47"/>
      <c r="G563" s="47"/>
      <c r="H563" s="47"/>
      <c r="I563" s="282"/>
      <c r="J563" s="47"/>
      <c r="K563" s="47"/>
      <c r="L563" s="47"/>
      <c r="M563" s="47"/>
      <c r="N563" s="47"/>
      <c r="O563" s="47"/>
      <c r="P563" s="282"/>
    </row>
    <row r="564" spans="1:16" s="290" customFormat="1" ht="12.75">
      <c r="A564" s="257"/>
      <c r="B564" s="47"/>
      <c r="C564" s="308"/>
      <c r="D564" s="47"/>
      <c r="E564" s="47"/>
      <c r="F564" s="47"/>
      <c r="G564" s="47"/>
      <c r="H564" s="47"/>
      <c r="I564" s="282"/>
      <c r="J564" s="47"/>
      <c r="K564" s="47"/>
      <c r="L564" s="47"/>
      <c r="M564" s="47"/>
      <c r="N564" s="47"/>
      <c r="O564" s="47"/>
      <c r="P564" s="282"/>
    </row>
    <row r="565" spans="1:16" s="290" customFormat="1" ht="12.75">
      <c r="A565" s="257"/>
      <c r="B565" s="47"/>
      <c r="C565" s="308"/>
      <c r="D565" s="47"/>
      <c r="E565" s="47"/>
      <c r="F565" s="47"/>
      <c r="G565" s="47"/>
      <c r="H565" s="47"/>
      <c r="I565" s="282"/>
      <c r="J565" s="47"/>
      <c r="K565" s="47"/>
      <c r="L565" s="47"/>
      <c r="M565" s="47"/>
      <c r="N565" s="47"/>
      <c r="O565" s="47"/>
      <c r="P565" s="282"/>
    </row>
    <row r="566" spans="1:16" s="290" customFormat="1" ht="12.75">
      <c r="A566" s="257"/>
      <c r="B566" s="47"/>
      <c r="C566" s="308"/>
      <c r="D566" s="47"/>
      <c r="E566" s="47"/>
      <c r="F566" s="47"/>
      <c r="G566" s="47"/>
      <c r="H566" s="47"/>
      <c r="I566" s="282"/>
      <c r="J566" s="47"/>
      <c r="K566" s="47"/>
      <c r="L566" s="47"/>
      <c r="M566" s="47"/>
      <c r="N566" s="47"/>
      <c r="O566" s="47"/>
      <c r="P566" s="282"/>
    </row>
    <row r="567" spans="1:16" s="290" customFormat="1" ht="12.75">
      <c r="A567" s="257"/>
      <c r="B567" s="47"/>
      <c r="C567" s="308"/>
      <c r="D567" s="47"/>
      <c r="E567" s="47"/>
      <c r="F567" s="47"/>
      <c r="G567" s="47"/>
      <c r="H567" s="47"/>
      <c r="I567" s="282"/>
      <c r="J567" s="47"/>
      <c r="K567" s="47"/>
      <c r="L567" s="47"/>
      <c r="M567" s="47"/>
      <c r="N567" s="47"/>
      <c r="O567" s="47"/>
      <c r="P567" s="282"/>
    </row>
    <row r="568" spans="1:16" s="290" customFormat="1" ht="12.75">
      <c r="A568" s="257"/>
      <c r="B568" s="47"/>
      <c r="C568" s="308"/>
      <c r="D568" s="47"/>
      <c r="E568" s="47"/>
      <c r="F568" s="47"/>
      <c r="G568" s="47"/>
      <c r="H568" s="47"/>
      <c r="I568" s="282"/>
      <c r="J568" s="47"/>
      <c r="K568" s="47"/>
      <c r="L568" s="47"/>
      <c r="M568" s="47"/>
      <c r="N568" s="47"/>
      <c r="O568" s="47"/>
      <c r="P568" s="282"/>
    </row>
    <row r="569" spans="1:16" s="290" customFormat="1" ht="12.75">
      <c r="A569" s="257"/>
      <c r="B569" s="47"/>
      <c r="C569" s="308"/>
      <c r="D569" s="47"/>
      <c r="E569" s="47"/>
      <c r="F569" s="47"/>
      <c r="G569" s="47"/>
      <c r="H569" s="47"/>
      <c r="I569" s="282"/>
      <c r="J569" s="47"/>
      <c r="K569" s="47"/>
      <c r="L569" s="47"/>
      <c r="M569" s="47"/>
      <c r="N569" s="47"/>
      <c r="O569" s="47"/>
      <c r="P569" s="282"/>
    </row>
    <row r="570" spans="1:16" s="290" customFormat="1" ht="12.75">
      <c r="A570" s="257"/>
      <c r="B570" s="47"/>
      <c r="C570" s="308"/>
      <c r="D570" s="47"/>
      <c r="E570" s="47"/>
      <c r="F570" s="47"/>
      <c r="G570" s="47"/>
      <c r="H570" s="47"/>
      <c r="I570" s="282"/>
      <c r="J570" s="47"/>
      <c r="K570" s="47"/>
      <c r="L570" s="47"/>
      <c r="M570" s="47"/>
      <c r="N570" s="47"/>
      <c r="O570" s="47"/>
      <c r="P570" s="282"/>
    </row>
    <row r="571" spans="1:16" s="290" customFormat="1" ht="12.75">
      <c r="A571" s="257"/>
      <c r="B571" s="47"/>
      <c r="C571" s="308"/>
      <c r="D571" s="47"/>
      <c r="E571" s="47"/>
      <c r="F571" s="47"/>
      <c r="G571" s="47"/>
      <c r="H571" s="47"/>
      <c r="I571" s="282"/>
      <c r="J571" s="47"/>
      <c r="K571" s="47"/>
      <c r="L571" s="47"/>
      <c r="M571" s="47"/>
      <c r="N571" s="47"/>
      <c r="O571" s="47"/>
      <c r="P571" s="282"/>
    </row>
    <row r="572" spans="1:16" s="290" customFormat="1" ht="12.75">
      <c r="A572" s="257"/>
      <c r="B572" s="47"/>
      <c r="C572" s="308"/>
      <c r="D572" s="47"/>
      <c r="E572" s="47"/>
      <c r="F572" s="47"/>
      <c r="G572" s="47"/>
      <c r="H572" s="47"/>
      <c r="I572" s="282"/>
      <c r="J572" s="47"/>
      <c r="K572" s="47"/>
      <c r="L572" s="47"/>
      <c r="M572" s="47"/>
      <c r="N572" s="47"/>
      <c r="O572" s="47"/>
      <c r="P572" s="282"/>
    </row>
    <row r="573" spans="1:16" s="290" customFormat="1" ht="12.75">
      <c r="A573" s="257"/>
      <c r="B573" s="47"/>
      <c r="C573" s="308"/>
      <c r="D573" s="47"/>
      <c r="E573" s="47"/>
      <c r="F573" s="47"/>
      <c r="G573" s="47"/>
      <c r="H573" s="47"/>
      <c r="I573" s="282"/>
      <c r="J573" s="47"/>
      <c r="K573" s="47"/>
      <c r="L573" s="47"/>
      <c r="M573" s="47"/>
      <c r="N573" s="47"/>
      <c r="O573" s="47"/>
      <c r="P573" s="282"/>
    </row>
    <row r="574" spans="1:16" s="290" customFormat="1" ht="12.75">
      <c r="A574" s="257"/>
      <c r="B574" s="47"/>
      <c r="C574" s="308"/>
      <c r="D574" s="47"/>
      <c r="E574" s="47"/>
      <c r="F574" s="47"/>
      <c r="G574" s="47"/>
      <c r="H574" s="47"/>
      <c r="I574" s="282"/>
      <c r="J574" s="47"/>
      <c r="K574" s="47"/>
      <c r="L574" s="47"/>
      <c r="M574" s="47"/>
      <c r="N574" s="47"/>
      <c r="O574" s="47"/>
      <c r="P574" s="282"/>
    </row>
    <row r="575" spans="1:16" s="290" customFormat="1" ht="12.75">
      <c r="A575" s="257"/>
      <c r="B575" s="47"/>
      <c r="C575" s="308"/>
      <c r="D575" s="47"/>
      <c r="E575" s="47"/>
      <c r="F575" s="47"/>
      <c r="G575" s="47"/>
      <c r="H575" s="47"/>
      <c r="I575" s="282"/>
      <c r="J575" s="47"/>
      <c r="K575" s="47"/>
      <c r="L575" s="47"/>
      <c r="M575" s="47"/>
      <c r="N575" s="47"/>
      <c r="O575" s="47"/>
      <c r="P575" s="282"/>
    </row>
    <row r="576" spans="1:16" s="290" customFormat="1" ht="12.75">
      <c r="A576" s="257"/>
      <c r="B576" s="47"/>
      <c r="C576" s="308"/>
      <c r="D576" s="47"/>
      <c r="E576" s="47"/>
      <c r="F576" s="47"/>
      <c r="G576" s="47"/>
      <c r="H576" s="47"/>
      <c r="I576" s="282"/>
      <c r="J576" s="47"/>
      <c r="K576" s="47"/>
      <c r="L576" s="47"/>
      <c r="M576" s="47"/>
      <c r="N576" s="47"/>
      <c r="O576" s="47"/>
      <c r="P576" s="282"/>
    </row>
    <row r="577" spans="1:16" s="290" customFormat="1" ht="12.75">
      <c r="A577" s="257"/>
      <c r="B577" s="47"/>
      <c r="C577" s="308"/>
      <c r="D577" s="47"/>
      <c r="E577" s="47"/>
      <c r="F577" s="47"/>
      <c r="G577" s="47"/>
      <c r="H577" s="47"/>
      <c r="I577" s="282"/>
      <c r="J577" s="47"/>
      <c r="K577" s="47"/>
      <c r="L577" s="47"/>
      <c r="M577" s="47"/>
      <c r="N577" s="47"/>
      <c r="O577" s="47"/>
      <c r="P577" s="282"/>
    </row>
    <row r="578" spans="1:16" s="290" customFormat="1" ht="12.75">
      <c r="A578" s="257"/>
      <c r="B578" s="47"/>
      <c r="C578" s="308"/>
      <c r="D578" s="47"/>
      <c r="E578" s="47"/>
      <c r="F578" s="47"/>
      <c r="G578" s="47"/>
      <c r="H578" s="47"/>
      <c r="I578" s="282"/>
      <c r="J578" s="47"/>
      <c r="K578" s="47"/>
      <c r="L578" s="47"/>
      <c r="M578" s="47"/>
      <c r="N578" s="47"/>
      <c r="O578" s="47"/>
      <c r="P578" s="282"/>
    </row>
    <row r="579" spans="1:16" s="290" customFormat="1" ht="12.75">
      <c r="A579" s="257"/>
      <c r="B579" s="47"/>
      <c r="C579" s="308"/>
      <c r="D579" s="47"/>
      <c r="E579" s="47"/>
      <c r="F579" s="47"/>
      <c r="G579" s="47"/>
      <c r="H579" s="47"/>
      <c r="I579" s="282"/>
      <c r="J579" s="47"/>
      <c r="K579" s="47"/>
      <c r="L579" s="47"/>
      <c r="M579" s="47"/>
      <c r="N579" s="47"/>
      <c r="O579" s="47"/>
      <c r="P579" s="282"/>
    </row>
    <row r="580" spans="1:16" s="290" customFormat="1" ht="12.75">
      <c r="A580" s="257"/>
      <c r="B580" s="47"/>
      <c r="C580" s="308"/>
      <c r="D580" s="47"/>
      <c r="E580" s="47"/>
      <c r="F580" s="47"/>
      <c r="G580" s="47"/>
      <c r="H580" s="47"/>
      <c r="I580" s="282"/>
      <c r="J580" s="47"/>
      <c r="K580" s="47"/>
      <c r="L580" s="47"/>
      <c r="M580" s="47"/>
      <c r="N580" s="47"/>
      <c r="O580" s="47"/>
      <c r="P580" s="282"/>
    </row>
    <row r="581" spans="1:16" s="290" customFormat="1" ht="12.75">
      <c r="A581" s="257"/>
      <c r="B581" s="47"/>
      <c r="C581" s="308"/>
      <c r="D581" s="47"/>
      <c r="E581" s="47"/>
      <c r="F581" s="47"/>
      <c r="G581" s="47"/>
      <c r="H581" s="47"/>
      <c r="I581" s="282"/>
      <c r="J581" s="47"/>
      <c r="K581" s="47"/>
      <c r="L581" s="47"/>
      <c r="M581" s="47"/>
      <c r="N581" s="47"/>
      <c r="O581" s="47"/>
      <c r="P581" s="282"/>
    </row>
    <row r="582" spans="1:16" s="290" customFormat="1" ht="12.75">
      <c r="A582" s="257"/>
      <c r="B582" s="47"/>
      <c r="C582" s="308"/>
      <c r="D582" s="47"/>
      <c r="E582" s="47"/>
      <c r="F582" s="47"/>
      <c r="G582" s="47"/>
      <c r="H582" s="47"/>
      <c r="I582" s="282"/>
      <c r="J582" s="47"/>
      <c r="K582" s="47"/>
      <c r="L582" s="47"/>
      <c r="M582" s="47"/>
      <c r="N582" s="47"/>
      <c r="O582" s="47"/>
      <c r="P582" s="282"/>
    </row>
    <row r="583" spans="1:16" s="290" customFormat="1" ht="12.75">
      <c r="A583" s="257"/>
      <c r="B583" s="47"/>
      <c r="C583" s="308"/>
      <c r="D583" s="47"/>
      <c r="E583" s="47"/>
      <c r="F583" s="47"/>
      <c r="G583" s="47"/>
      <c r="H583" s="47"/>
      <c r="I583" s="282"/>
      <c r="J583" s="47"/>
      <c r="K583" s="47"/>
      <c r="L583" s="47"/>
      <c r="M583" s="47"/>
      <c r="N583" s="47"/>
      <c r="O583" s="47"/>
      <c r="P583" s="282"/>
    </row>
    <row r="584" spans="1:16" s="290" customFormat="1" ht="12.75">
      <c r="A584" s="257"/>
      <c r="B584" s="47"/>
      <c r="C584" s="308"/>
      <c r="D584" s="47"/>
      <c r="E584" s="47"/>
      <c r="F584" s="47"/>
      <c r="G584" s="47"/>
      <c r="H584" s="47"/>
      <c r="I584" s="282"/>
      <c r="J584" s="47"/>
      <c r="K584" s="47"/>
      <c r="L584" s="47"/>
      <c r="M584" s="47"/>
      <c r="N584" s="47"/>
      <c r="O584" s="47"/>
      <c r="P584" s="282"/>
    </row>
    <row r="585" spans="1:16" s="290" customFormat="1" ht="12.75">
      <c r="A585" s="257"/>
      <c r="B585" s="47"/>
      <c r="C585" s="308"/>
      <c r="D585" s="47"/>
      <c r="E585" s="47"/>
      <c r="F585" s="47"/>
      <c r="G585" s="47"/>
      <c r="H585" s="47"/>
      <c r="I585" s="282"/>
      <c r="J585" s="47"/>
      <c r="K585" s="47"/>
      <c r="L585" s="47"/>
      <c r="M585" s="47"/>
      <c r="N585" s="47"/>
      <c r="O585" s="47"/>
      <c r="P585" s="282"/>
    </row>
    <row r="586" spans="1:16" s="290" customFormat="1" ht="12.75">
      <c r="A586" s="257"/>
      <c r="B586" s="47"/>
      <c r="C586" s="308"/>
      <c r="D586" s="47"/>
      <c r="E586" s="47"/>
      <c r="F586" s="47"/>
      <c r="G586" s="47"/>
      <c r="H586" s="47"/>
      <c r="I586" s="282"/>
      <c r="J586" s="47"/>
      <c r="K586" s="47"/>
      <c r="L586" s="47"/>
      <c r="M586" s="47"/>
      <c r="N586" s="47"/>
      <c r="O586" s="47"/>
      <c r="P586" s="282"/>
    </row>
    <row r="587" spans="1:16" s="290" customFormat="1" ht="12.75">
      <c r="A587" s="257"/>
      <c r="B587" s="47"/>
      <c r="C587" s="308"/>
      <c r="D587" s="47"/>
      <c r="E587" s="47"/>
      <c r="F587" s="47"/>
      <c r="G587" s="47"/>
      <c r="H587" s="47"/>
      <c r="I587" s="282"/>
      <c r="J587" s="47"/>
      <c r="K587" s="47"/>
      <c r="L587" s="47"/>
      <c r="M587" s="47"/>
      <c r="N587" s="47"/>
      <c r="O587" s="47"/>
      <c r="P587" s="282"/>
    </row>
    <row r="588" spans="1:16" s="290" customFormat="1" ht="12.75">
      <c r="A588" s="257"/>
      <c r="B588" s="47"/>
      <c r="C588" s="308"/>
      <c r="D588" s="47"/>
      <c r="E588" s="47"/>
      <c r="F588" s="47"/>
      <c r="G588" s="47"/>
      <c r="H588" s="47"/>
      <c r="I588" s="282"/>
      <c r="J588" s="47"/>
      <c r="K588" s="47"/>
      <c r="L588" s="47"/>
      <c r="M588" s="47"/>
      <c r="N588" s="47"/>
      <c r="O588" s="47"/>
      <c r="P588" s="282"/>
    </row>
    <row r="589" spans="1:16" s="290" customFormat="1" ht="12.75">
      <c r="A589" s="257"/>
      <c r="B589" s="47"/>
      <c r="C589" s="308"/>
      <c r="D589" s="47"/>
      <c r="E589" s="47"/>
      <c r="F589" s="47"/>
      <c r="G589" s="47"/>
      <c r="H589" s="47"/>
      <c r="I589" s="282"/>
      <c r="J589" s="47"/>
      <c r="K589" s="47"/>
      <c r="L589" s="47"/>
      <c r="M589" s="47"/>
      <c r="N589" s="47"/>
      <c r="O589" s="47"/>
      <c r="P589" s="282"/>
    </row>
    <row r="590" spans="1:16" s="290" customFormat="1" ht="12.75">
      <c r="A590" s="257"/>
      <c r="B590" s="47"/>
      <c r="C590" s="308"/>
      <c r="D590" s="47"/>
      <c r="E590" s="47"/>
      <c r="F590" s="47"/>
      <c r="G590" s="47"/>
      <c r="H590" s="47"/>
      <c r="I590" s="282"/>
      <c r="J590" s="47"/>
      <c r="K590" s="47"/>
      <c r="L590" s="47"/>
      <c r="M590" s="47"/>
      <c r="N590" s="47"/>
      <c r="O590" s="47"/>
      <c r="P590" s="282"/>
    </row>
    <row r="591" spans="1:16" s="290" customFormat="1" ht="12.75">
      <c r="A591" s="257"/>
      <c r="B591" s="47"/>
      <c r="C591" s="308"/>
      <c r="D591" s="47"/>
      <c r="E591" s="47"/>
      <c r="F591" s="47"/>
      <c r="G591" s="47"/>
      <c r="H591" s="47"/>
      <c r="I591" s="282"/>
      <c r="J591" s="47"/>
      <c r="K591" s="47"/>
      <c r="L591" s="47"/>
      <c r="M591" s="47"/>
      <c r="N591" s="47"/>
      <c r="O591" s="47"/>
      <c r="P591" s="282"/>
    </row>
    <row r="592" spans="1:16" s="290" customFormat="1" ht="12.75">
      <c r="A592" s="257"/>
      <c r="B592" s="47"/>
      <c r="C592" s="308"/>
      <c r="D592" s="47"/>
      <c r="E592" s="47"/>
      <c r="F592" s="47"/>
      <c r="G592" s="47"/>
      <c r="H592" s="47"/>
      <c r="I592" s="282"/>
      <c r="J592" s="47"/>
      <c r="K592" s="47"/>
      <c r="L592" s="47"/>
      <c r="M592" s="47"/>
      <c r="N592" s="47"/>
      <c r="O592" s="47"/>
      <c r="P592" s="282"/>
    </row>
    <row r="593" spans="1:16" s="290" customFormat="1" ht="12.75">
      <c r="A593" s="257"/>
      <c r="B593" s="47"/>
      <c r="C593" s="308"/>
      <c r="D593" s="47"/>
      <c r="E593" s="47"/>
      <c r="F593" s="47"/>
      <c r="G593" s="47"/>
      <c r="H593" s="47"/>
      <c r="I593" s="282"/>
      <c r="J593" s="47"/>
      <c r="K593" s="47"/>
      <c r="L593" s="47"/>
      <c r="M593" s="47"/>
      <c r="N593" s="47"/>
      <c r="O593" s="47"/>
      <c r="P593" s="282"/>
    </row>
    <row r="594" spans="1:16" s="290" customFormat="1" ht="12.75">
      <c r="A594" s="257"/>
      <c r="B594" s="47"/>
      <c r="C594" s="308"/>
      <c r="D594" s="47"/>
      <c r="E594" s="47"/>
      <c r="F594" s="47"/>
      <c r="G594" s="47"/>
      <c r="H594" s="47"/>
      <c r="I594" s="282"/>
      <c r="J594" s="47"/>
      <c r="K594" s="47"/>
      <c r="L594" s="47"/>
      <c r="M594" s="47"/>
      <c r="N594" s="47"/>
      <c r="O594" s="47"/>
      <c r="P594" s="282"/>
    </row>
    <row r="595" spans="1:16" s="290" customFormat="1" ht="12.75">
      <c r="A595" s="257"/>
      <c r="B595" s="47"/>
      <c r="C595" s="308"/>
      <c r="D595" s="47"/>
      <c r="E595" s="47"/>
      <c r="F595" s="47"/>
      <c r="G595" s="47"/>
      <c r="H595" s="47"/>
      <c r="I595" s="282"/>
      <c r="J595" s="47"/>
      <c r="K595" s="47"/>
      <c r="L595" s="47"/>
      <c r="M595" s="47"/>
      <c r="N595" s="47"/>
      <c r="O595" s="47"/>
      <c r="P595" s="282"/>
    </row>
    <row r="596" spans="1:16" s="290" customFormat="1" ht="12.75">
      <c r="A596" s="257"/>
      <c r="B596" s="47"/>
      <c r="C596" s="308"/>
      <c r="D596" s="47"/>
      <c r="E596" s="47"/>
      <c r="F596" s="47"/>
      <c r="G596" s="47"/>
      <c r="H596" s="47"/>
      <c r="I596" s="282"/>
      <c r="J596" s="47"/>
      <c r="K596" s="47"/>
      <c r="L596" s="47"/>
      <c r="M596" s="47"/>
      <c r="N596" s="47"/>
      <c r="O596" s="47"/>
      <c r="P596" s="282"/>
    </row>
    <row r="597" spans="1:16" s="290" customFormat="1" ht="12.75">
      <c r="A597" s="257"/>
      <c r="B597" s="47"/>
      <c r="C597" s="308"/>
      <c r="D597" s="47"/>
      <c r="E597" s="47"/>
      <c r="F597" s="47"/>
      <c r="G597" s="47"/>
      <c r="H597" s="47"/>
      <c r="I597" s="282"/>
      <c r="J597" s="47"/>
      <c r="K597" s="47"/>
      <c r="L597" s="47"/>
      <c r="M597" s="47"/>
      <c r="N597" s="47"/>
      <c r="O597" s="47"/>
      <c r="P597" s="282"/>
    </row>
    <row r="598" spans="1:16" s="290" customFormat="1" ht="12.75">
      <c r="A598" s="257"/>
      <c r="B598" s="47"/>
      <c r="C598" s="308"/>
      <c r="D598" s="47"/>
      <c r="E598" s="47"/>
      <c r="F598" s="47"/>
      <c r="G598" s="47"/>
      <c r="H598" s="47"/>
      <c r="I598" s="282"/>
      <c r="J598" s="47"/>
      <c r="K598" s="47"/>
      <c r="L598" s="47"/>
      <c r="M598" s="47"/>
      <c r="N598" s="47"/>
      <c r="O598" s="47"/>
      <c r="P598" s="282"/>
    </row>
    <row r="599" spans="1:16" s="290" customFormat="1" ht="12.75">
      <c r="A599" s="257"/>
      <c r="B599" s="47"/>
      <c r="C599" s="308"/>
      <c r="D599" s="47"/>
      <c r="E599" s="47"/>
      <c r="F599" s="47"/>
      <c r="G599" s="47"/>
      <c r="H599" s="47"/>
      <c r="I599" s="282"/>
      <c r="J599" s="47"/>
      <c r="K599" s="47"/>
      <c r="L599" s="47"/>
      <c r="M599" s="47"/>
      <c r="N599" s="47"/>
      <c r="O599" s="47"/>
      <c r="P599" s="282"/>
    </row>
    <row r="600" spans="1:16" s="290" customFormat="1" ht="12.75">
      <c r="A600" s="257"/>
      <c r="B600" s="47"/>
      <c r="C600" s="308"/>
      <c r="D600" s="47"/>
      <c r="E600" s="47"/>
      <c r="F600" s="47"/>
      <c r="G600" s="47"/>
      <c r="H600" s="47"/>
      <c r="I600" s="282"/>
      <c r="J600" s="47"/>
      <c r="K600" s="47"/>
      <c r="L600" s="47"/>
      <c r="M600" s="47"/>
      <c r="N600" s="47"/>
      <c r="O600" s="47"/>
      <c r="P600" s="282"/>
    </row>
    <row r="601" spans="1:16" s="290" customFormat="1" ht="12.75">
      <c r="A601" s="257"/>
      <c r="B601" s="47"/>
      <c r="C601" s="308"/>
      <c r="D601" s="47"/>
      <c r="E601" s="47"/>
      <c r="F601" s="47"/>
      <c r="G601" s="47"/>
      <c r="H601" s="47"/>
      <c r="I601" s="282"/>
      <c r="J601" s="47"/>
      <c r="K601" s="47"/>
      <c r="L601" s="47"/>
      <c r="M601" s="47"/>
      <c r="N601" s="47"/>
      <c r="O601" s="47"/>
      <c r="P601" s="282"/>
    </row>
    <row r="602" spans="1:16" s="290" customFormat="1" ht="12.75">
      <c r="A602" s="257"/>
      <c r="B602" s="47"/>
      <c r="C602" s="308"/>
      <c r="D602" s="47"/>
      <c r="E602" s="47"/>
      <c r="F602" s="47"/>
      <c r="G602" s="47"/>
      <c r="H602" s="47"/>
      <c r="I602" s="282"/>
      <c r="J602" s="47"/>
      <c r="K602" s="47"/>
      <c r="L602" s="47"/>
      <c r="M602" s="47"/>
      <c r="N602" s="47"/>
      <c r="O602" s="47"/>
      <c r="P602" s="282"/>
    </row>
    <row r="603" spans="1:16" s="290" customFormat="1" ht="12.75">
      <c r="A603" s="257"/>
      <c r="B603" s="47"/>
      <c r="C603" s="308"/>
      <c r="D603" s="47"/>
      <c r="E603" s="47"/>
      <c r="F603" s="47"/>
      <c r="G603" s="47"/>
      <c r="H603" s="47"/>
      <c r="I603" s="282"/>
      <c r="J603" s="47"/>
      <c r="K603" s="47"/>
      <c r="L603" s="47"/>
      <c r="M603" s="47"/>
      <c r="N603" s="47"/>
      <c r="O603" s="47"/>
      <c r="P603" s="282"/>
    </row>
    <row r="604" spans="1:16" s="290" customFormat="1" ht="12.75">
      <c r="A604" s="257"/>
      <c r="B604" s="47"/>
      <c r="C604" s="308"/>
      <c r="D604" s="47"/>
      <c r="E604" s="47"/>
      <c r="F604" s="47"/>
      <c r="G604" s="47"/>
      <c r="H604" s="47"/>
      <c r="I604" s="282"/>
      <c r="J604" s="47"/>
      <c r="K604" s="47"/>
      <c r="L604" s="47"/>
      <c r="M604" s="47"/>
      <c r="N604" s="47"/>
      <c r="O604" s="47"/>
      <c r="P604" s="282"/>
    </row>
    <row r="605" spans="1:16" s="290" customFormat="1" ht="12.75">
      <c r="A605" s="257"/>
      <c r="B605" s="47"/>
      <c r="C605" s="308"/>
      <c r="D605" s="47"/>
      <c r="E605" s="47"/>
      <c r="F605" s="47"/>
      <c r="G605" s="47"/>
      <c r="H605" s="47"/>
      <c r="I605" s="282"/>
      <c r="J605" s="47"/>
      <c r="K605" s="47"/>
      <c r="L605" s="47"/>
      <c r="M605" s="47"/>
      <c r="N605" s="47"/>
      <c r="O605" s="47"/>
      <c r="P605" s="282"/>
    </row>
    <row r="606" spans="1:16" s="290" customFormat="1" ht="12.75">
      <c r="A606" s="257"/>
      <c r="B606" s="47"/>
      <c r="C606" s="308"/>
      <c r="D606" s="47"/>
      <c r="E606" s="47"/>
      <c r="F606" s="47"/>
      <c r="G606" s="47"/>
      <c r="H606" s="47"/>
      <c r="I606" s="282"/>
      <c r="J606" s="47"/>
      <c r="K606" s="47"/>
      <c r="L606" s="47"/>
      <c r="M606" s="47"/>
      <c r="N606" s="47"/>
      <c r="O606" s="47"/>
      <c r="P606" s="282"/>
    </row>
    <row r="607" spans="1:16" s="290" customFormat="1" ht="12.75">
      <c r="A607" s="257"/>
      <c r="B607" s="47"/>
      <c r="C607" s="308"/>
      <c r="D607" s="47"/>
      <c r="E607" s="47"/>
      <c r="F607" s="47"/>
      <c r="G607" s="47"/>
      <c r="H607" s="47"/>
      <c r="I607" s="282"/>
      <c r="J607" s="47"/>
      <c r="K607" s="47"/>
      <c r="L607" s="47"/>
      <c r="M607" s="47"/>
      <c r="N607" s="47"/>
      <c r="O607" s="47"/>
      <c r="P607" s="282"/>
    </row>
    <row r="608" spans="1:16" s="290" customFormat="1" ht="12.75">
      <c r="A608" s="257"/>
      <c r="B608" s="47"/>
      <c r="C608" s="308"/>
      <c r="D608" s="47"/>
      <c r="E608" s="47"/>
      <c r="F608" s="47"/>
      <c r="G608" s="47"/>
      <c r="H608" s="47"/>
      <c r="I608" s="282"/>
      <c r="J608" s="47"/>
      <c r="K608" s="47"/>
      <c r="L608" s="47"/>
      <c r="M608" s="47"/>
      <c r="N608" s="47"/>
      <c r="O608" s="47"/>
      <c r="P608" s="282"/>
    </row>
    <row r="609" spans="1:16" s="290" customFormat="1" ht="12.75">
      <c r="A609" s="257"/>
      <c r="B609" s="47"/>
      <c r="C609" s="308"/>
      <c r="D609" s="47"/>
      <c r="E609" s="47"/>
      <c r="F609" s="47"/>
      <c r="G609" s="47"/>
      <c r="H609" s="47"/>
      <c r="I609" s="282"/>
      <c r="J609" s="47"/>
      <c r="K609" s="47"/>
      <c r="L609" s="47"/>
      <c r="M609" s="47"/>
      <c r="N609" s="47"/>
      <c r="O609" s="47"/>
      <c r="P609" s="282"/>
    </row>
    <row r="610" spans="1:16" s="290" customFormat="1" ht="12.75">
      <c r="A610" s="257"/>
      <c r="B610" s="47"/>
      <c r="C610" s="308"/>
      <c r="D610" s="47"/>
      <c r="E610" s="47"/>
      <c r="F610" s="47"/>
      <c r="G610" s="47"/>
      <c r="H610" s="47"/>
      <c r="I610" s="282"/>
      <c r="J610" s="47"/>
      <c r="K610" s="47"/>
      <c r="L610" s="47"/>
      <c r="M610" s="47"/>
      <c r="N610" s="47"/>
      <c r="O610" s="47"/>
      <c r="P610" s="282"/>
    </row>
    <row r="611" spans="1:16" s="290" customFormat="1" ht="12.75">
      <c r="A611" s="257"/>
      <c r="B611" s="47"/>
      <c r="C611" s="308"/>
      <c r="D611" s="47"/>
      <c r="E611" s="47"/>
      <c r="F611" s="47"/>
      <c r="G611" s="47"/>
      <c r="H611" s="47"/>
      <c r="I611" s="282"/>
      <c r="J611" s="47"/>
      <c r="K611" s="47"/>
      <c r="L611" s="47"/>
      <c r="M611" s="47"/>
      <c r="N611" s="47"/>
      <c r="O611" s="47"/>
      <c r="P611" s="282"/>
    </row>
    <row r="612" spans="1:16" s="290" customFormat="1" ht="12.75">
      <c r="A612" s="257"/>
      <c r="B612" s="47"/>
      <c r="C612" s="308"/>
      <c r="D612" s="47"/>
      <c r="E612" s="47"/>
      <c r="F612" s="47"/>
      <c r="G612" s="47"/>
      <c r="H612" s="47"/>
      <c r="I612" s="282"/>
      <c r="J612" s="47"/>
      <c r="K612" s="47"/>
      <c r="L612" s="47"/>
      <c r="M612" s="47"/>
      <c r="N612" s="47"/>
      <c r="O612" s="47"/>
      <c r="P612" s="282"/>
    </row>
    <row r="613" spans="1:16" s="290" customFormat="1" ht="12.75">
      <c r="A613" s="257"/>
      <c r="B613" s="47"/>
      <c r="C613" s="308"/>
      <c r="D613" s="47"/>
      <c r="E613" s="47"/>
      <c r="F613" s="47"/>
      <c r="G613" s="47"/>
      <c r="H613" s="47"/>
      <c r="I613" s="282"/>
      <c r="J613" s="47"/>
      <c r="K613" s="47"/>
      <c r="L613" s="47"/>
      <c r="M613" s="47"/>
      <c r="N613" s="47"/>
      <c r="O613" s="47"/>
      <c r="P613" s="282"/>
    </row>
    <row r="614" spans="1:16" s="290" customFormat="1" ht="12.75">
      <c r="A614" s="257"/>
      <c r="B614" s="47"/>
      <c r="C614" s="308"/>
      <c r="D614" s="47"/>
      <c r="E614" s="47"/>
      <c r="F614" s="47"/>
      <c r="G614" s="47"/>
      <c r="H614" s="47"/>
      <c r="I614" s="282"/>
      <c r="J614" s="47"/>
      <c r="K614" s="47"/>
      <c r="L614" s="47"/>
      <c r="M614" s="47"/>
      <c r="N614" s="47"/>
      <c r="O614" s="47"/>
      <c r="P614" s="282"/>
    </row>
    <row r="615" spans="1:16" s="290" customFormat="1" ht="12.75">
      <c r="A615" s="257"/>
      <c r="B615" s="47"/>
      <c r="C615" s="308"/>
      <c r="D615" s="47"/>
      <c r="E615" s="47"/>
      <c r="F615" s="47"/>
      <c r="G615" s="47"/>
      <c r="H615" s="47"/>
      <c r="I615" s="282"/>
      <c r="J615" s="47"/>
      <c r="K615" s="47"/>
      <c r="L615" s="47"/>
      <c r="M615" s="47"/>
      <c r="N615" s="47"/>
      <c r="O615" s="47"/>
      <c r="P615" s="282"/>
    </row>
    <row r="616" spans="1:16" s="290" customFormat="1" ht="12.75">
      <c r="A616" s="257"/>
      <c r="B616" s="47"/>
      <c r="C616" s="308"/>
      <c r="D616" s="47"/>
      <c r="E616" s="47"/>
      <c r="F616" s="47"/>
      <c r="G616" s="47"/>
      <c r="H616" s="47"/>
      <c r="I616" s="282"/>
      <c r="J616" s="47"/>
      <c r="K616" s="47"/>
      <c r="L616" s="47"/>
      <c r="M616" s="47"/>
      <c r="N616" s="47"/>
      <c r="O616" s="47"/>
      <c r="P616" s="282"/>
    </row>
    <row r="617" spans="1:16" s="290" customFormat="1" ht="12.75">
      <c r="A617" s="257"/>
      <c r="B617" s="47"/>
      <c r="C617" s="308"/>
      <c r="D617" s="47"/>
      <c r="E617" s="47"/>
      <c r="F617" s="47"/>
      <c r="G617" s="47"/>
      <c r="H617" s="47"/>
      <c r="I617" s="282"/>
      <c r="J617" s="47"/>
      <c r="K617" s="47"/>
      <c r="L617" s="47"/>
      <c r="M617" s="47"/>
      <c r="N617" s="47"/>
      <c r="O617" s="47"/>
      <c r="P617" s="282"/>
    </row>
    <row r="618" spans="1:16" s="290" customFormat="1" ht="12.75">
      <c r="A618" s="257"/>
      <c r="B618" s="47"/>
      <c r="C618" s="308"/>
      <c r="D618" s="47"/>
      <c r="E618" s="47"/>
      <c r="F618" s="47"/>
      <c r="G618" s="47"/>
      <c r="H618" s="47"/>
      <c r="I618" s="282"/>
      <c r="J618" s="47"/>
      <c r="K618" s="47"/>
      <c r="L618" s="47"/>
      <c r="M618" s="47"/>
      <c r="N618" s="47"/>
      <c r="O618" s="47"/>
      <c r="P618" s="282"/>
    </row>
    <row r="619" spans="1:16" s="290" customFormat="1" ht="12.75">
      <c r="A619" s="257"/>
      <c r="B619" s="47"/>
      <c r="C619" s="308"/>
      <c r="D619" s="47"/>
      <c r="E619" s="47"/>
      <c r="F619" s="47"/>
      <c r="G619" s="47"/>
      <c r="H619" s="47"/>
      <c r="I619" s="282"/>
      <c r="J619" s="47"/>
      <c r="K619" s="47"/>
      <c r="L619" s="47"/>
      <c r="M619" s="47"/>
      <c r="N619" s="47"/>
      <c r="O619" s="47"/>
      <c r="P619" s="282"/>
    </row>
    <row r="620" spans="1:16" s="290" customFormat="1" ht="12.75">
      <c r="A620" s="257"/>
      <c r="B620" s="47"/>
      <c r="C620" s="308"/>
      <c r="D620" s="47"/>
      <c r="E620" s="47"/>
      <c r="F620" s="47"/>
      <c r="G620" s="47"/>
      <c r="H620" s="47"/>
      <c r="I620" s="282"/>
      <c r="J620" s="47"/>
      <c r="K620" s="47"/>
      <c r="L620" s="47"/>
      <c r="M620" s="47"/>
      <c r="N620" s="47"/>
      <c r="O620" s="47"/>
      <c r="P620" s="282"/>
    </row>
    <row r="621" spans="1:16" s="290" customFormat="1" ht="12.75">
      <c r="A621" s="257"/>
      <c r="B621" s="47"/>
      <c r="C621" s="308"/>
      <c r="D621" s="47"/>
      <c r="E621" s="47"/>
      <c r="F621" s="47"/>
      <c r="G621" s="47"/>
      <c r="H621" s="47"/>
      <c r="I621" s="282"/>
      <c r="J621" s="47"/>
      <c r="K621" s="47"/>
      <c r="L621" s="47"/>
      <c r="M621" s="47"/>
      <c r="N621" s="47"/>
      <c r="O621" s="47"/>
      <c r="P621" s="282"/>
    </row>
    <row r="622" spans="1:16" s="290" customFormat="1" ht="12.75">
      <c r="A622" s="257"/>
      <c r="B622" s="47"/>
      <c r="C622" s="308"/>
      <c r="D622" s="47"/>
      <c r="E622" s="47"/>
      <c r="F622" s="47"/>
      <c r="G622" s="47"/>
      <c r="H622" s="47"/>
      <c r="I622" s="282"/>
      <c r="J622" s="47"/>
      <c r="K622" s="47"/>
      <c r="L622" s="47"/>
      <c r="M622" s="47"/>
      <c r="N622" s="47"/>
      <c r="O622" s="47"/>
      <c r="P622" s="282"/>
    </row>
    <row r="623" spans="1:16" s="290" customFormat="1" ht="12.75">
      <c r="A623" s="257"/>
      <c r="B623" s="47"/>
      <c r="C623" s="308"/>
      <c r="D623" s="47"/>
      <c r="E623" s="47"/>
      <c r="F623" s="47"/>
      <c r="G623" s="47"/>
      <c r="H623" s="47"/>
      <c r="I623" s="282"/>
      <c r="J623" s="47"/>
      <c r="K623" s="47"/>
      <c r="L623" s="47"/>
      <c r="M623" s="47"/>
      <c r="N623" s="47"/>
      <c r="O623" s="47"/>
      <c r="P623" s="282"/>
    </row>
    <row r="624" spans="1:16" s="290" customFormat="1" ht="12.75">
      <c r="A624" s="257"/>
      <c r="B624" s="47"/>
      <c r="C624" s="308"/>
      <c r="D624" s="47"/>
      <c r="E624" s="47"/>
      <c r="F624" s="47"/>
      <c r="G624" s="47"/>
      <c r="H624" s="47"/>
      <c r="I624" s="282"/>
      <c r="J624" s="47"/>
      <c r="K624" s="47"/>
      <c r="L624" s="47"/>
      <c r="M624" s="47"/>
      <c r="N624" s="47"/>
      <c r="O624" s="47"/>
      <c r="P624" s="282"/>
    </row>
    <row r="625" spans="1:16" s="290" customFormat="1" ht="12.75">
      <c r="A625" s="257"/>
      <c r="B625" s="47"/>
      <c r="C625" s="308"/>
      <c r="D625" s="47"/>
      <c r="E625" s="47"/>
      <c r="F625" s="47"/>
      <c r="G625" s="47"/>
      <c r="H625" s="47"/>
      <c r="I625" s="282"/>
      <c r="J625" s="47"/>
      <c r="K625" s="47"/>
      <c r="L625" s="47"/>
      <c r="M625" s="47"/>
      <c r="N625" s="47"/>
      <c r="O625" s="47"/>
      <c r="P625" s="282"/>
    </row>
    <row r="626" spans="1:16" s="290" customFormat="1" ht="12.75">
      <c r="A626" s="257"/>
      <c r="B626" s="47"/>
      <c r="C626" s="308"/>
      <c r="D626" s="47"/>
      <c r="E626" s="47"/>
      <c r="F626" s="47"/>
      <c r="G626" s="47"/>
      <c r="H626" s="47"/>
      <c r="I626" s="282"/>
      <c r="J626" s="47"/>
      <c r="K626" s="47"/>
      <c r="L626" s="47"/>
      <c r="M626" s="47"/>
      <c r="N626" s="47"/>
      <c r="O626" s="47"/>
      <c r="P626" s="282"/>
    </row>
    <row r="627" spans="1:16" s="290" customFormat="1" ht="12.75">
      <c r="A627" s="257"/>
      <c r="B627" s="47"/>
      <c r="C627" s="308"/>
      <c r="D627" s="47"/>
      <c r="E627" s="47"/>
      <c r="F627" s="47"/>
      <c r="G627" s="47"/>
      <c r="H627" s="47"/>
      <c r="I627" s="282"/>
      <c r="J627" s="47"/>
      <c r="K627" s="47"/>
      <c r="L627" s="47"/>
      <c r="M627" s="47"/>
      <c r="N627" s="47"/>
      <c r="O627" s="47"/>
      <c r="P627" s="282"/>
    </row>
    <row r="628" spans="1:16" s="290" customFormat="1" ht="12.75">
      <c r="A628" s="257"/>
      <c r="B628" s="47"/>
      <c r="C628" s="308"/>
      <c r="D628" s="47"/>
      <c r="E628" s="47"/>
      <c r="F628" s="47"/>
      <c r="G628" s="47"/>
      <c r="H628" s="47"/>
      <c r="I628" s="282"/>
      <c r="J628" s="47"/>
      <c r="K628" s="47"/>
      <c r="L628" s="47"/>
      <c r="M628" s="47"/>
      <c r="N628" s="47"/>
      <c r="O628" s="47"/>
      <c r="P628" s="282"/>
    </row>
    <row r="629" spans="1:16" s="290" customFormat="1" ht="12.75">
      <c r="A629" s="257"/>
      <c r="B629" s="47"/>
      <c r="C629" s="308"/>
      <c r="D629" s="47"/>
      <c r="E629" s="47"/>
      <c r="F629" s="47"/>
      <c r="G629" s="47"/>
      <c r="H629" s="47"/>
      <c r="I629" s="282"/>
      <c r="J629" s="47"/>
      <c r="K629" s="47"/>
      <c r="L629" s="47"/>
      <c r="M629" s="47"/>
      <c r="N629" s="47"/>
      <c r="O629" s="47"/>
      <c r="P629" s="282"/>
    </row>
    <row r="630" spans="1:16" s="290" customFormat="1" ht="12.75">
      <c r="A630" s="257"/>
      <c r="B630" s="47"/>
      <c r="C630" s="308"/>
      <c r="D630" s="47"/>
      <c r="E630" s="47"/>
      <c r="F630" s="47"/>
      <c r="G630" s="47"/>
      <c r="H630" s="47"/>
      <c r="I630" s="282"/>
      <c r="J630" s="47"/>
      <c r="K630" s="47"/>
      <c r="L630" s="47"/>
      <c r="M630" s="47"/>
      <c r="N630" s="47"/>
      <c r="O630" s="47"/>
      <c r="P630" s="282"/>
    </row>
    <row r="631" spans="1:16" s="290" customFormat="1" ht="12.75">
      <c r="A631" s="257"/>
      <c r="B631" s="47"/>
      <c r="C631" s="308"/>
      <c r="D631" s="47"/>
      <c r="E631" s="47"/>
      <c r="F631" s="47"/>
      <c r="G631" s="47"/>
      <c r="H631" s="47"/>
      <c r="I631" s="282"/>
      <c r="J631" s="47"/>
      <c r="K631" s="47"/>
      <c r="L631" s="47"/>
      <c r="M631" s="47"/>
      <c r="N631" s="47"/>
      <c r="O631" s="47"/>
      <c r="P631" s="282"/>
    </row>
    <row r="632" spans="1:16" s="290" customFormat="1" ht="12.75">
      <c r="A632" s="257"/>
      <c r="B632" s="47"/>
      <c r="C632" s="308"/>
      <c r="D632" s="47"/>
      <c r="E632" s="47"/>
      <c r="F632" s="47"/>
      <c r="G632" s="47"/>
      <c r="H632" s="47"/>
      <c r="I632" s="282"/>
      <c r="J632" s="47"/>
      <c r="K632" s="47"/>
      <c r="L632" s="47"/>
      <c r="M632" s="47"/>
      <c r="N632" s="47"/>
      <c r="O632" s="47"/>
      <c r="P632" s="282"/>
    </row>
    <row r="633" spans="1:16" s="290" customFormat="1" ht="12.75">
      <c r="A633" s="257"/>
      <c r="B633" s="47"/>
      <c r="C633" s="308"/>
      <c r="D633" s="47"/>
      <c r="E633" s="47"/>
      <c r="F633" s="47"/>
      <c r="G633" s="47"/>
      <c r="H633" s="47"/>
      <c r="I633" s="282"/>
      <c r="J633" s="47"/>
      <c r="K633" s="47"/>
      <c r="L633" s="47"/>
      <c r="M633" s="47"/>
      <c r="N633" s="47"/>
      <c r="O633" s="47"/>
      <c r="P633" s="282"/>
    </row>
    <row r="634" spans="1:16" s="290" customFormat="1" ht="12.75">
      <c r="A634" s="257"/>
      <c r="B634" s="47"/>
      <c r="C634" s="308"/>
      <c r="D634" s="47"/>
      <c r="E634" s="47"/>
      <c r="F634" s="47"/>
      <c r="G634" s="47"/>
      <c r="H634" s="47"/>
      <c r="I634" s="282"/>
      <c r="J634" s="47"/>
      <c r="K634" s="47"/>
      <c r="L634" s="47"/>
      <c r="M634" s="47"/>
      <c r="N634" s="47"/>
      <c r="O634" s="47"/>
      <c r="P634" s="282"/>
    </row>
    <row r="635" spans="1:16" s="290" customFormat="1" ht="12.75">
      <c r="A635" s="257"/>
      <c r="B635" s="47"/>
      <c r="C635" s="308"/>
      <c r="D635" s="47"/>
      <c r="E635" s="47"/>
      <c r="F635" s="47"/>
      <c r="G635" s="47"/>
      <c r="H635" s="47"/>
      <c r="I635" s="282"/>
      <c r="J635" s="47"/>
      <c r="K635" s="47"/>
      <c r="L635" s="47"/>
      <c r="M635" s="47"/>
      <c r="N635" s="47"/>
      <c r="O635" s="47"/>
      <c r="P635" s="282"/>
    </row>
    <row r="636" spans="1:16" s="290" customFormat="1" ht="12.75">
      <c r="A636" s="257"/>
      <c r="B636" s="47"/>
      <c r="C636" s="308"/>
      <c r="D636" s="47"/>
      <c r="E636" s="47"/>
      <c r="F636" s="47"/>
      <c r="G636" s="47"/>
      <c r="H636" s="47"/>
      <c r="I636" s="282"/>
      <c r="J636" s="47"/>
      <c r="K636" s="47"/>
      <c r="L636" s="47"/>
      <c r="M636" s="47"/>
      <c r="N636" s="47"/>
      <c r="O636" s="47"/>
      <c r="P636" s="282"/>
    </row>
    <row r="637" spans="1:16" s="290" customFormat="1" ht="12.75">
      <c r="A637" s="257"/>
      <c r="B637" s="47"/>
      <c r="C637" s="308"/>
      <c r="D637" s="47"/>
      <c r="E637" s="47"/>
      <c r="F637" s="47"/>
      <c r="G637" s="47"/>
      <c r="H637" s="47"/>
      <c r="I637" s="282"/>
      <c r="J637" s="47"/>
      <c r="K637" s="47"/>
      <c r="L637" s="47"/>
      <c r="M637" s="47"/>
      <c r="N637" s="47"/>
      <c r="O637" s="47"/>
      <c r="P637" s="282"/>
    </row>
    <row r="638" spans="1:16" s="290" customFormat="1" ht="12.75">
      <c r="A638" s="257"/>
      <c r="B638" s="47"/>
      <c r="C638" s="308"/>
      <c r="D638" s="47"/>
      <c r="E638" s="47"/>
      <c r="F638" s="47"/>
      <c r="G638" s="47"/>
      <c r="H638" s="47"/>
      <c r="I638" s="282"/>
      <c r="J638" s="47"/>
      <c r="K638" s="47"/>
      <c r="L638" s="47"/>
      <c r="M638" s="47"/>
      <c r="N638" s="47"/>
      <c r="O638" s="47"/>
      <c r="P638" s="282"/>
    </row>
    <row r="639" spans="1:16" s="290" customFormat="1" ht="12.75">
      <c r="A639" s="257"/>
      <c r="B639" s="47"/>
      <c r="C639" s="308"/>
      <c r="D639" s="47"/>
      <c r="E639" s="47"/>
      <c r="F639" s="47"/>
      <c r="G639" s="47"/>
      <c r="H639" s="47"/>
      <c r="I639" s="282"/>
      <c r="J639" s="47"/>
      <c r="K639" s="47"/>
      <c r="L639" s="47"/>
      <c r="M639" s="47"/>
      <c r="N639" s="47"/>
      <c r="O639" s="47"/>
      <c r="P639" s="282"/>
    </row>
    <row r="640" spans="1:16" s="290" customFormat="1" ht="12.75">
      <c r="A640" s="257"/>
      <c r="B640" s="47"/>
      <c r="C640" s="308"/>
      <c r="D640" s="47"/>
      <c r="E640" s="47"/>
      <c r="F640" s="47"/>
      <c r="G640" s="47"/>
      <c r="H640" s="47"/>
      <c r="I640" s="282"/>
      <c r="J640" s="47"/>
      <c r="K640" s="47"/>
      <c r="L640" s="47"/>
      <c r="M640" s="47"/>
      <c r="N640" s="47"/>
      <c r="O640" s="47"/>
      <c r="P640" s="282"/>
    </row>
    <row r="641" spans="1:16" s="290" customFormat="1" ht="12.75">
      <c r="A641" s="257"/>
      <c r="B641" s="47"/>
      <c r="C641" s="308"/>
      <c r="D641" s="47"/>
      <c r="E641" s="47"/>
      <c r="F641" s="47"/>
      <c r="G641" s="47"/>
      <c r="H641" s="47"/>
      <c r="I641" s="282"/>
      <c r="J641" s="47"/>
      <c r="K641" s="47"/>
      <c r="L641" s="47"/>
      <c r="M641" s="47"/>
      <c r="N641" s="47"/>
      <c r="O641" s="47"/>
      <c r="P641" s="282"/>
    </row>
    <row r="642" spans="1:16" s="290" customFormat="1" ht="12.75">
      <c r="A642" s="257"/>
      <c r="B642" s="47"/>
      <c r="C642" s="308"/>
      <c r="D642" s="47"/>
      <c r="E642" s="47"/>
      <c r="F642" s="47"/>
      <c r="G642" s="47"/>
      <c r="H642" s="47"/>
      <c r="I642" s="282"/>
      <c r="J642" s="47"/>
      <c r="K642" s="47"/>
      <c r="L642" s="47"/>
      <c r="M642" s="47"/>
      <c r="N642" s="47"/>
      <c r="O642" s="47"/>
      <c r="P642" s="282"/>
    </row>
    <row r="643" spans="1:16" s="290" customFormat="1" ht="12.75">
      <c r="A643" s="257"/>
      <c r="B643" s="47"/>
      <c r="C643" s="308"/>
      <c r="D643" s="47"/>
      <c r="E643" s="47"/>
      <c r="F643" s="47"/>
      <c r="G643" s="47"/>
      <c r="H643" s="47"/>
      <c r="I643" s="282"/>
      <c r="J643" s="47"/>
      <c r="K643" s="47"/>
      <c r="L643" s="47"/>
      <c r="M643" s="47"/>
      <c r="N643" s="47"/>
      <c r="O643" s="47"/>
      <c r="P643" s="282"/>
    </row>
    <row r="644" spans="1:16" s="290" customFormat="1" ht="12.75">
      <c r="A644" s="257"/>
      <c r="B644" s="47"/>
      <c r="C644" s="308"/>
      <c r="D644" s="47"/>
      <c r="E644" s="47"/>
      <c r="F644" s="47"/>
      <c r="G644" s="47"/>
      <c r="H644" s="47"/>
      <c r="I644" s="282"/>
      <c r="J644" s="47"/>
      <c r="K644" s="47"/>
      <c r="L644" s="47"/>
      <c r="M644" s="47"/>
      <c r="N644" s="47"/>
      <c r="O644" s="47"/>
      <c r="P644" s="282"/>
    </row>
    <row r="645" spans="1:16" s="290" customFormat="1" ht="12.75">
      <c r="A645" s="257"/>
      <c r="B645" s="47"/>
      <c r="C645" s="308"/>
      <c r="D645" s="47"/>
      <c r="E645" s="47"/>
      <c r="F645" s="47"/>
      <c r="G645" s="47"/>
      <c r="H645" s="47"/>
      <c r="I645" s="282"/>
      <c r="J645" s="47"/>
      <c r="K645" s="47"/>
      <c r="L645" s="47"/>
      <c r="M645" s="47"/>
      <c r="N645" s="47"/>
      <c r="O645" s="47"/>
      <c r="P645" s="282"/>
    </row>
    <row r="646" spans="1:16" s="290" customFormat="1" ht="12.75">
      <c r="A646" s="257"/>
      <c r="B646" s="47"/>
      <c r="C646" s="308"/>
      <c r="D646" s="47"/>
      <c r="E646" s="47"/>
      <c r="F646" s="47"/>
      <c r="G646" s="47"/>
      <c r="H646" s="47"/>
      <c r="I646" s="282"/>
      <c r="J646" s="47"/>
      <c r="K646" s="47"/>
      <c r="L646" s="47"/>
      <c r="M646" s="47"/>
      <c r="N646" s="47"/>
      <c r="O646" s="47"/>
      <c r="P646" s="282"/>
    </row>
    <row r="647" spans="1:16" s="290" customFormat="1" ht="12.75">
      <c r="A647" s="257"/>
      <c r="B647" s="47"/>
      <c r="C647" s="308"/>
      <c r="D647" s="47"/>
      <c r="E647" s="47"/>
      <c r="F647" s="47"/>
      <c r="G647" s="47"/>
      <c r="H647" s="47"/>
      <c r="I647" s="282"/>
      <c r="J647" s="47"/>
      <c r="K647" s="47"/>
      <c r="L647" s="47"/>
      <c r="M647" s="47"/>
      <c r="N647" s="47"/>
      <c r="O647" s="47"/>
      <c r="P647" s="282"/>
    </row>
    <row r="648" spans="1:16" s="290" customFormat="1" ht="12.75">
      <c r="A648" s="257"/>
      <c r="B648" s="47"/>
      <c r="C648" s="308"/>
      <c r="D648" s="47"/>
      <c r="E648" s="47"/>
      <c r="F648" s="47"/>
      <c r="G648" s="47"/>
      <c r="H648" s="47"/>
      <c r="I648" s="282"/>
      <c r="J648" s="47"/>
      <c r="K648" s="47"/>
      <c r="L648" s="47"/>
      <c r="M648" s="47"/>
      <c r="N648" s="47"/>
      <c r="O648" s="47"/>
      <c r="P648" s="282"/>
    </row>
    <row r="649" spans="1:16" s="290" customFormat="1" ht="12.75">
      <c r="A649" s="257"/>
      <c r="B649" s="47"/>
      <c r="C649" s="308"/>
      <c r="D649" s="47"/>
      <c r="E649" s="47"/>
      <c r="F649" s="47"/>
      <c r="G649" s="47"/>
      <c r="H649" s="47"/>
      <c r="I649" s="282"/>
      <c r="J649" s="47"/>
      <c r="K649" s="47"/>
      <c r="L649" s="47"/>
      <c r="M649" s="47"/>
      <c r="N649" s="47"/>
      <c r="O649" s="47"/>
      <c r="P649" s="282"/>
    </row>
    <row r="650" spans="1:16" s="290" customFormat="1" ht="12.75">
      <c r="A650" s="257"/>
      <c r="B650" s="47"/>
      <c r="C650" s="308"/>
      <c r="D650" s="47"/>
      <c r="E650" s="47"/>
      <c r="F650" s="47"/>
      <c r="G650" s="47"/>
      <c r="H650" s="47"/>
      <c r="I650" s="282"/>
      <c r="J650" s="47"/>
      <c r="K650" s="47"/>
      <c r="L650" s="47"/>
      <c r="M650" s="47"/>
      <c r="N650" s="47"/>
      <c r="O650" s="47"/>
      <c r="P650" s="282"/>
    </row>
    <row r="651" spans="1:16" s="290" customFormat="1" ht="12.75">
      <c r="A651" s="257"/>
      <c r="B651" s="47"/>
      <c r="C651" s="308"/>
      <c r="D651" s="47"/>
      <c r="E651" s="47"/>
      <c r="F651" s="47"/>
      <c r="G651" s="47"/>
      <c r="H651" s="47"/>
      <c r="I651" s="282"/>
      <c r="J651" s="47"/>
      <c r="K651" s="47"/>
      <c r="L651" s="47"/>
      <c r="M651" s="47"/>
      <c r="N651" s="47"/>
      <c r="O651" s="47"/>
      <c r="P651" s="282"/>
    </row>
    <row r="652" spans="1:16" s="290" customFormat="1" ht="12.75">
      <c r="A652" s="257"/>
      <c r="B652" s="47"/>
      <c r="C652" s="308"/>
      <c r="D652" s="47"/>
      <c r="E652" s="47"/>
      <c r="F652" s="47"/>
      <c r="G652" s="47"/>
      <c r="H652" s="47"/>
      <c r="I652" s="282"/>
      <c r="J652" s="47"/>
      <c r="K652" s="47"/>
      <c r="L652" s="47"/>
      <c r="M652" s="47"/>
      <c r="N652" s="47"/>
      <c r="O652" s="47"/>
      <c r="P652" s="282"/>
    </row>
    <row r="653" spans="1:16" s="290" customFormat="1" ht="12.75">
      <c r="A653" s="257"/>
      <c r="B653" s="47"/>
      <c r="C653" s="308"/>
      <c r="D653" s="47"/>
      <c r="E653" s="47"/>
      <c r="F653" s="47"/>
      <c r="G653" s="47"/>
      <c r="H653" s="47"/>
      <c r="I653" s="282"/>
      <c r="J653" s="47"/>
      <c r="K653" s="47"/>
      <c r="L653" s="47"/>
      <c r="M653" s="47"/>
      <c r="N653" s="47"/>
      <c r="O653" s="47"/>
      <c r="P653" s="282"/>
    </row>
    <row r="654" spans="1:16" s="290" customFormat="1" ht="12.75">
      <c r="A654" s="257"/>
      <c r="B654" s="47"/>
      <c r="C654" s="308"/>
      <c r="D654" s="47"/>
      <c r="E654" s="47"/>
      <c r="F654" s="47"/>
      <c r="G654" s="47"/>
      <c r="H654" s="47"/>
      <c r="I654" s="282"/>
      <c r="J654" s="47"/>
      <c r="K654" s="47"/>
      <c r="L654" s="47"/>
      <c r="M654" s="47"/>
      <c r="N654" s="47"/>
      <c r="O654" s="47"/>
      <c r="P654" s="282"/>
    </row>
    <row r="655" spans="1:16" s="290" customFormat="1" ht="12.75">
      <c r="A655" s="257"/>
      <c r="B655" s="47"/>
      <c r="C655" s="308"/>
      <c r="D655" s="47"/>
      <c r="E655" s="47"/>
      <c r="F655" s="47"/>
      <c r="G655" s="47"/>
      <c r="H655" s="47"/>
      <c r="I655" s="282"/>
      <c r="J655" s="47"/>
      <c r="K655" s="47"/>
      <c r="L655" s="47"/>
      <c r="M655" s="47"/>
      <c r="N655" s="47"/>
      <c r="O655" s="47"/>
      <c r="P655" s="282"/>
    </row>
    <row r="656" spans="1:16" s="290" customFormat="1" ht="12.75">
      <c r="A656" s="257"/>
      <c r="B656" s="47"/>
      <c r="C656" s="308"/>
      <c r="D656" s="47"/>
      <c r="E656" s="47"/>
      <c r="F656" s="47"/>
      <c r="G656" s="47"/>
      <c r="H656" s="47"/>
      <c r="I656" s="282"/>
      <c r="J656" s="47"/>
      <c r="K656" s="47"/>
      <c r="L656" s="47"/>
      <c r="M656" s="47"/>
      <c r="N656" s="47"/>
      <c r="O656" s="47"/>
      <c r="P656" s="282"/>
    </row>
    <row r="657" spans="1:16" s="290" customFormat="1" ht="12.75">
      <c r="A657" s="257"/>
      <c r="B657" s="47"/>
      <c r="C657" s="308"/>
      <c r="D657" s="47"/>
      <c r="E657" s="47"/>
      <c r="F657" s="47"/>
      <c r="G657" s="47"/>
      <c r="H657" s="47"/>
      <c r="I657" s="282"/>
      <c r="J657" s="47"/>
      <c r="K657" s="47"/>
      <c r="L657" s="47"/>
      <c r="M657" s="47"/>
      <c r="N657" s="47"/>
      <c r="O657" s="47"/>
      <c r="P657" s="282"/>
    </row>
    <row r="658" spans="1:16" s="290" customFormat="1" ht="12.75">
      <c r="A658" s="257"/>
      <c r="B658" s="47"/>
      <c r="C658" s="308"/>
      <c r="D658" s="47"/>
      <c r="E658" s="47"/>
      <c r="F658" s="47"/>
      <c r="G658" s="47"/>
      <c r="H658" s="47"/>
      <c r="I658" s="282"/>
      <c r="J658" s="47"/>
      <c r="K658" s="47"/>
      <c r="L658" s="47"/>
      <c r="M658" s="47"/>
      <c r="N658" s="47"/>
      <c r="O658" s="47"/>
      <c r="P658" s="282"/>
    </row>
    <row r="659" spans="1:16" s="290" customFormat="1" ht="12.75">
      <c r="A659" s="257"/>
      <c r="B659" s="47"/>
      <c r="C659" s="308"/>
      <c r="D659" s="47"/>
      <c r="E659" s="47"/>
      <c r="F659" s="47"/>
      <c r="G659" s="47"/>
      <c r="H659" s="47"/>
      <c r="I659" s="282"/>
      <c r="J659" s="47"/>
      <c r="K659" s="47"/>
      <c r="L659" s="47"/>
      <c r="M659" s="47"/>
      <c r="N659" s="47"/>
      <c r="O659" s="47"/>
      <c r="P659" s="282"/>
    </row>
    <row r="660" spans="1:16" s="290" customFormat="1" ht="12.75">
      <c r="A660" s="257"/>
      <c r="B660" s="47"/>
      <c r="C660" s="308"/>
      <c r="D660" s="47"/>
      <c r="E660" s="47"/>
      <c r="F660" s="47"/>
      <c r="G660" s="47"/>
      <c r="H660" s="47"/>
      <c r="I660" s="282"/>
      <c r="J660" s="47"/>
      <c r="K660" s="47"/>
      <c r="L660" s="47"/>
      <c r="M660" s="47"/>
      <c r="N660" s="47"/>
      <c r="O660" s="47"/>
      <c r="P660" s="282"/>
    </row>
    <row r="661" spans="1:16" s="290" customFormat="1" ht="12.75">
      <c r="A661" s="257"/>
      <c r="B661" s="47"/>
      <c r="C661" s="308"/>
      <c r="D661" s="47"/>
      <c r="E661" s="47"/>
      <c r="F661" s="47"/>
      <c r="G661" s="47"/>
      <c r="H661" s="47"/>
      <c r="I661" s="282"/>
      <c r="J661" s="47"/>
      <c r="K661" s="47"/>
      <c r="L661" s="47"/>
      <c r="M661" s="47"/>
      <c r="N661" s="47"/>
      <c r="O661" s="47"/>
      <c r="P661" s="282"/>
    </row>
    <row r="662" spans="1:16" s="290" customFormat="1" ht="12.75">
      <c r="A662" s="257"/>
      <c r="B662" s="47"/>
      <c r="C662" s="308"/>
      <c r="D662" s="47"/>
      <c r="E662" s="47"/>
      <c r="F662" s="47"/>
      <c r="G662" s="47"/>
      <c r="H662" s="47"/>
      <c r="I662" s="282"/>
      <c r="J662" s="47"/>
      <c r="K662" s="47"/>
      <c r="L662" s="47"/>
      <c r="M662" s="47"/>
      <c r="N662" s="47"/>
      <c r="O662" s="47"/>
      <c r="P662" s="282"/>
    </row>
    <row r="663" spans="1:16" s="290" customFormat="1" ht="12.75">
      <c r="A663" s="257"/>
      <c r="B663" s="47"/>
      <c r="C663" s="308"/>
      <c r="D663" s="47"/>
      <c r="E663" s="47"/>
      <c r="F663" s="47"/>
      <c r="G663" s="47"/>
      <c r="H663" s="47"/>
      <c r="I663" s="282"/>
      <c r="J663" s="47"/>
      <c r="K663" s="47"/>
      <c r="L663" s="47"/>
      <c r="M663" s="47"/>
      <c r="N663" s="47"/>
      <c r="O663" s="47"/>
      <c r="P663" s="282"/>
    </row>
    <row r="664" spans="1:16" s="290" customFormat="1" ht="12.75">
      <c r="A664" s="257"/>
      <c r="B664" s="47"/>
      <c r="C664" s="308"/>
      <c r="D664" s="47"/>
      <c r="E664" s="47"/>
      <c r="F664" s="47"/>
      <c r="G664" s="47"/>
      <c r="H664" s="47"/>
      <c r="I664" s="282"/>
      <c r="J664" s="47"/>
      <c r="K664" s="47"/>
      <c r="L664" s="47"/>
      <c r="M664" s="47"/>
      <c r="N664" s="47"/>
      <c r="O664" s="47"/>
      <c r="P664" s="282"/>
    </row>
    <row r="665" spans="1:16" s="290" customFormat="1" ht="12.75">
      <c r="A665" s="257"/>
      <c r="B665" s="47"/>
      <c r="C665" s="308"/>
      <c r="D665" s="47"/>
      <c r="E665" s="47"/>
      <c r="F665" s="47"/>
      <c r="G665" s="47"/>
      <c r="H665" s="47"/>
      <c r="I665" s="282"/>
      <c r="J665" s="47"/>
      <c r="K665" s="47"/>
      <c r="L665" s="47"/>
      <c r="M665" s="47"/>
      <c r="N665" s="47"/>
      <c r="O665" s="47"/>
      <c r="P665" s="282"/>
    </row>
    <row r="666" spans="1:16" s="290" customFormat="1" ht="12.75">
      <c r="A666" s="257"/>
      <c r="B666" s="47"/>
      <c r="C666" s="308"/>
      <c r="D666" s="47"/>
      <c r="E666" s="47"/>
      <c r="F666" s="47"/>
      <c r="G666" s="47"/>
      <c r="H666" s="47"/>
      <c r="I666" s="282"/>
      <c r="J666" s="47"/>
      <c r="K666" s="47"/>
      <c r="L666" s="47"/>
      <c r="M666" s="47"/>
      <c r="N666" s="47"/>
      <c r="O666" s="47"/>
      <c r="P666" s="282"/>
    </row>
    <row r="667" spans="1:16" s="290" customFormat="1" ht="12.75">
      <c r="A667" s="257"/>
      <c r="B667" s="47"/>
      <c r="C667" s="308"/>
      <c r="D667" s="47"/>
      <c r="E667" s="47"/>
      <c r="F667" s="47"/>
      <c r="G667" s="47"/>
      <c r="H667" s="47"/>
      <c r="I667" s="282"/>
      <c r="J667" s="47"/>
      <c r="K667" s="47"/>
      <c r="L667" s="47"/>
      <c r="M667" s="47"/>
      <c r="N667" s="47"/>
      <c r="O667" s="47"/>
      <c r="P667" s="282"/>
    </row>
    <row r="668" spans="1:16" s="290" customFormat="1" ht="12.75">
      <c r="A668" s="257"/>
      <c r="B668" s="47"/>
      <c r="C668" s="308"/>
      <c r="D668" s="47"/>
      <c r="E668" s="47"/>
      <c r="F668" s="47"/>
      <c r="G668" s="47"/>
      <c r="H668" s="47"/>
      <c r="I668" s="282"/>
      <c r="J668" s="47"/>
      <c r="K668" s="47"/>
      <c r="L668" s="47"/>
      <c r="M668" s="47"/>
      <c r="N668" s="47"/>
      <c r="O668" s="47"/>
      <c r="P668" s="282"/>
    </row>
    <row r="669" spans="1:16" s="290" customFormat="1" ht="12.75">
      <c r="A669" s="257"/>
      <c r="B669" s="47"/>
      <c r="C669" s="308"/>
      <c r="D669" s="47"/>
      <c r="E669" s="47"/>
      <c r="F669" s="47"/>
      <c r="G669" s="47"/>
      <c r="H669" s="47"/>
      <c r="I669" s="282"/>
      <c r="J669" s="47"/>
      <c r="K669" s="47"/>
      <c r="L669" s="47"/>
      <c r="M669" s="47"/>
      <c r="N669" s="47"/>
      <c r="O669" s="47"/>
      <c r="P669" s="282"/>
    </row>
    <row r="670" spans="1:16" s="290" customFormat="1" ht="12.75">
      <c r="A670" s="257"/>
      <c r="B670" s="47"/>
      <c r="C670" s="308"/>
      <c r="D670" s="47"/>
      <c r="E670" s="47"/>
      <c r="F670" s="47"/>
      <c r="G670" s="47"/>
      <c r="H670" s="47"/>
      <c r="I670" s="282"/>
      <c r="J670" s="47"/>
      <c r="K670" s="47"/>
      <c r="L670" s="47"/>
      <c r="M670" s="47"/>
      <c r="N670" s="47"/>
      <c r="O670" s="47"/>
      <c r="P670" s="282"/>
    </row>
    <row r="671" spans="1:16" s="290" customFormat="1" ht="12.75">
      <c r="A671" s="257"/>
      <c r="B671" s="47"/>
      <c r="C671" s="308"/>
      <c r="D671" s="47"/>
      <c r="E671" s="47"/>
      <c r="F671" s="47"/>
      <c r="G671" s="47"/>
      <c r="H671" s="47"/>
      <c r="I671" s="282"/>
      <c r="J671" s="47"/>
      <c r="K671" s="47"/>
      <c r="L671" s="47"/>
      <c r="M671" s="47"/>
      <c r="N671" s="47"/>
      <c r="O671" s="47"/>
      <c r="P671" s="282"/>
    </row>
    <row r="672" spans="1:16" s="290" customFormat="1" ht="12.75">
      <c r="A672" s="257"/>
      <c r="B672" s="47"/>
      <c r="C672" s="308"/>
      <c r="D672" s="47"/>
      <c r="E672" s="47"/>
      <c r="F672" s="47"/>
      <c r="G672" s="47"/>
      <c r="H672" s="47"/>
      <c r="I672" s="282"/>
      <c r="J672" s="47"/>
      <c r="K672" s="47"/>
      <c r="L672" s="47"/>
      <c r="M672" s="47"/>
      <c r="N672" s="47"/>
      <c r="O672" s="47"/>
      <c r="P672" s="282"/>
    </row>
    <row r="673" spans="1:16" s="290" customFormat="1" ht="12.75">
      <c r="A673" s="257"/>
      <c r="B673" s="47"/>
      <c r="C673" s="308"/>
      <c r="D673" s="47"/>
      <c r="E673" s="47"/>
      <c r="F673" s="47"/>
      <c r="G673" s="47"/>
      <c r="H673" s="47"/>
      <c r="I673" s="282"/>
      <c r="J673" s="47"/>
      <c r="K673" s="47"/>
      <c r="L673" s="47"/>
      <c r="M673" s="47"/>
      <c r="N673" s="47"/>
      <c r="O673" s="47"/>
      <c r="P673" s="282"/>
    </row>
    <row r="674" spans="1:16" s="290" customFormat="1" ht="12.75">
      <c r="A674" s="257"/>
      <c r="B674" s="47"/>
      <c r="C674" s="308"/>
      <c r="D674" s="47"/>
      <c r="E674" s="47"/>
      <c r="F674" s="47"/>
      <c r="G674" s="47"/>
      <c r="H674" s="47"/>
      <c r="I674" s="282"/>
      <c r="J674" s="47"/>
      <c r="K674" s="47"/>
      <c r="L674" s="47"/>
      <c r="M674" s="47"/>
      <c r="N674" s="47"/>
      <c r="O674" s="47"/>
      <c r="P674" s="282"/>
    </row>
    <row r="675" spans="1:16" s="290" customFormat="1" ht="12.75">
      <c r="A675" s="257"/>
      <c r="B675" s="47"/>
      <c r="C675" s="308"/>
      <c r="D675" s="47"/>
      <c r="E675" s="47"/>
      <c r="F675" s="47"/>
      <c r="G675" s="47"/>
      <c r="H675" s="47"/>
      <c r="I675" s="282"/>
      <c r="J675" s="47"/>
      <c r="K675" s="47"/>
      <c r="L675" s="47"/>
      <c r="M675" s="47"/>
      <c r="N675" s="47"/>
      <c r="O675" s="47"/>
      <c r="P675" s="282"/>
    </row>
    <row r="676" spans="1:16" s="290" customFormat="1" ht="12.75">
      <c r="A676" s="257"/>
      <c r="B676" s="47"/>
      <c r="C676" s="308"/>
      <c r="D676" s="47"/>
      <c r="E676" s="47"/>
      <c r="F676" s="47"/>
      <c r="G676" s="47"/>
      <c r="H676" s="47"/>
      <c r="I676" s="282"/>
      <c r="J676" s="47"/>
      <c r="K676" s="47"/>
      <c r="L676" s="47"/>
      <c r="M676" s="47"/>
      <c r="N676" s="47"/>
      <c r="O676" s="47"/>
      <c r="P676" s="282"/>
    </row>
    <row r="677" spans="1:16" s="290" customFormat="1" ht="12.75">
      <c r="A677" s="257"/>
      <c r="B677" s="47"/>
      <c r="C677" s="308"/>
      <c r="D677" s="47"/>
      <c r="E677" s="47"/>
      <c r="F677" s="47"/>
      <c r="G677" s="47"/>
      <c r="H677" s="47"/>
      <c r="I677" s="282"/>
      <c r="J677" s="47"/>
      <c r="K677" s="47"/>
      <c r="L677" s="47"/>
      <c r="M677" s="47"/>
      <c r="N677" s="47"/>
      <c r="O677" s="47"/>
      <c r="P677" s="282"/>
    </row>
    <row r="678" spans="1:16" s="290" customFormat="1" ht="12.75">
      <c r="A678" s="257"/>
      <c r="B678" s="47"/>
      <c r="C678" s="308"/>
      <c r="D678" s="47"/>
      <c r="E678" s="47"/>
      <c r="F678" s="47"/>
      <c r="G678" s="47"/>
      <c r="H678" s="47"/>
      <c r="I678" s="282"/>
      <c r="J678" s="47"/>
      <c r="K678" s="47"/>
      <c r="L678" s="47"/>
      <c r="M678" s="47"/>
      <c r="N678" s="47"/>
      <c r="O678" s="47"/>
      <c r="P678" s="282"/>
    </row>
    <row r="679" spans="1:16" s="290" customFormat="1" ht="12.75">
      <c r="A679" s="257"/>
      <c r="B679" s="47"/>
      <c r="C679" s="308"/>
      <c r="D679" s="47"/>
      <c r="E679" s="47"/>
      <c r="F679" s="47"/>
      <c r="G679" s="47"/>
      <c r="H679" s="47"/>
      <c r="I679" s="282"/>
      <c r="J679" s="47"/>
      <c r="K679" s="47"/>
      <c r="L679" s="47"/>
      <c r="M679" s="47"/>
      <c r="N679" s="47"/>
      <c r="O679" s="47"/>
      <c r="P679" s="282"/>
    </row>
    <row r="680" spans="1:16" s="290" customFormat="1" ht="12.75">
      <c r="A680" s="257"/>
      <c r="B680" s="47"/>
      <c r="C680" s="308"/>
      <c r="D680" s="47"/>
      <c r="E680" s="47"/>
      <c r="F680" s="47"/>
      <c r="G680" s="47"/>
      <c r="H680" s="47"/>
      <c r="I680" s="282"/>
      <c r="J680" s="47"/>
      <c r="K680" s="47"/>
      <c r="L680" s="47"/>
      <c r="M680" s="47"/>
      <c r="N680" s="47"/>
      <c r="O680" s="47"/>
      <c r="P680" s="282"/>
    </row>
    <row r="681" spans="1:16" s="290" customFormat="1" ht="12.75">
      <c r="A681" s="257"/>
      <c r="B681" s="47"/>
      <c r="C681" s="308"/>
      <c r="D681" s="47"/>
      <c r="E681" s="47"/>
      <c r="F681" s="47"/>
      <c r="G681" s="47"/>
      <c r="H681" s="47"/>
      <c r="I681" s="282"/>
      <c r="J681" s="47"/>
      <c r="K681" s="47"/>
      <c r="L681" s="47"/>
      <c r="M681" s="47"/>
      <c r="N681" s="47"/>
      <c r="O681" s="47"/>
      <c r="P681" s="282"/>
    </row>
    <row r="682" spans="1:16" s="290" customFormat="1" ht="12.75">
      <c r="A682" s="257"/>
      <c r="B682" s="47"/>
      <c r="C682" s="308"/>
      <c r="D682" s="47"/>
      <c r="E682" s="47"/>
      <c r="F682" s="47"/>
      <c r="G682" s="47"/>
      <c r="H682" s="47"/>
      <c r="I682" s="282"/>
      <c r="J682" s="47"/>
      <c r="K682" s="47"/>
      <c r="L682" s="47"/>
      <c r="M682" s="47"/>
      <c r="N682" s="47"/>
      <c r="O682" s="47"/>
      <c r="P682" s="282"/>
    </row>
    <row r="683" spans="1:16" s="290" customFormat="1" ht="12.75">
      <c r="A683" s="257"/>
      <c r="B683" s="47"/>
      <c r="C683" s="308"/>
      <c r="D683" s="47"/>
      <c r="E683" s="47"/>
      <c r="F683" s="47"/>
      <c r="G683" s="47"/>
      <c r="H683" s="47"/>
      <c r="I683" s="282"/>
      <c r="J683" s="47"/>
      <c r="K683" s="47"/>
      <c r="L683" s="47"/>
      <c r="M683" s="47"/>
      <c r="N683" s="47"/>
      <c r="O683" s="47"/>
      <c r="P683" s="282"/>
    </row>
    <row r="684" spans="1:16" s="290" customFormat="1" ht="12.75">
      <c r="A684" s="257"/>
      <c r="B684" s="47"/>
      <c r="C684" s="308"/>
      <c r="D684" s="47"/>
      <c r="E684" s="47"/>
      <c r="F684" s="47"/>
      <c r="G684" s="47"/>
      <c r="H684" s="47"/>
      <c r="I684" s="282"/>
      <c r="J684" s="47"/>
      <c r="K684" s="47"/>
      <c r="L684" s="47"/>
      <c r="M684" s="47"/>
      <c r="N684" s="47"/>
      <c r="O684" s="47"/>
      <c r="P684" s="282"/>
    </row>
    <row r="685" spans="1:16" s="290" customFormat="1" ht="12.75">
      <c r="A685" s="257"/>
      <c r="B685" s="47"/>
      <c r="C685" s="308"/>
      <c r="D685" s="47"/>
      <c r="E685" s="47"/>
      <c r="F685" s="47"/>
      <c r="G685" s="47"/>
      <c r="H685" s="47"/>
      <c r="I685" s="282"/>
      <c r="J685" s="47"/>
      <c r="K685" s="47"/>
      <c r="L685" s="47"/>
      <c r="M685" s="47"/>
      <c r="N685" s="47"/>
      <c r="O685" s="47"/>
      <c r="P685" s="282"/>
    </row>
    <row r="686" spans="1:16" s="290" customFormat="1" ht="12.75">
      <c r="A686" s="257"/>
      <c r="B686" s="47"/>
      <c r="C686" s="308"/>
      <c r="D686" s="47"/>
      <c r="E686" s="47"/>
      <c r="F686" s="47"/>
      <c r="G686" s="47"/>
      <c r="H686" s="47"/>
      <c r="I686" s="282"/>
      <c r="J686" s="47"/>
      <c r="K686" s="47"/>
      <c r="L686" s="47"/>
      <c r="M686" s="47"/>
      <c r="N686" s="47"/>
      <c r="O686" s="47"/>
      <c r="P686" s="282"/>
    </row>
    <row r="687" spans="1:16" s="290" customFormat="1" ht="12.75">
      <c r="A687" s="257"/>
      <c r="B687" s="47"/>
      <c r="C687" s="308"/>
      <c r="D687" s="47"/>
      <c r="E687" s="47"/>
      <c r="F687" s="47"/>
      <c r="G687" s="47"/>
      <c r="H687" s="47"/>
      <c r="I687" s="282"/>
      <c r="J687" s="47"/>
      <c r="K687" s="47"/>
      <c r="L687" s="47"/>
      <c r="M687" s="47"/>
      <c r="N687" s="47"/>
      <c r="O687" s="47"/>
      <c r="P687" s="282"/>
    </row>
    <row r="688" spans="1:16" s="290" customFormat="1" ht="12.75">
      <c r="A688" s="257"/>
      <c r="B688" s="47"/>
      <c r="C688" s="308"/>
      <c r="D688" s="47"/>
      <c r="E688" s="47"/>
      <c r="F688" s="47"/>
      <c r="G688" s="47"/>
      <c r="H688" s="47"/>
      <c r="I688" s="282"/>
      <c r="J688" s="47"/>
      <c r="K688" s="47"/>
      <c r="L688" s="47"/>
      <c r="M688" s="47"/>
      <c r="N688" s="47"/>
      <c r="O688" s="47"/>
      <c r="P688" s="282"/>
    </row>
    <row r="689" spans="1:16" s="290" customFormat="1" ht="12.75">
      <c r="A689" s="257"/>
      <c r="B689" s="47"/>
      <c r="C689" s="308"/>
      <c r="D689" s="47"/>
      <c r="E689" s="47"/>
      <c r="F689" s="47"/>
      <c r="G689" s="47"/>
      <c r="H689" s="47"/>
      <c r="I689" s="282"/>
      <c r="J689" s="47"/>
      <c r="K689" s="47"/>
      <c r="L689" s="47"/>
      <c r="M689" s="47"/>
      <c r="N689" s="47"/>
      <c r="O689" s="47"/>
      <c r="P689" s="282"/>
    </row>
    <row r="690" spans="1:16" s="290" customFormat="1" ht="12.75">
      <c r="A690" s="257"/>
      <c r="B690" s="47"/>
      <c r="C690" s="308"/>
      <c r="D690" s="47"/>
      <c r="E690" s="47"/>
      <c r="F690" s="47"/>
      <c r="G690" s="47"/>
      <c r="H690" s="47"/>
      <c r="I690" s="282"/>
      <c r="J690" s="47"/>
      <c r="K690" s="47"/>
      <c r="L690" s="47"/>
      <c r="M690" s="47"/>
      <c r="N690" s="47"/>
      <c r="O690" s="47"/>
      <c r="P690" s="282"/>
    </row>
    <row r="691" spans="1:16" s="290" customFormat="1" ht="12.75">
      <c r="A691" s="257"/>
      <c r="B691" s="47"/>
      <c r="C691" s="308"/>
      <c r="D691" s="47"/>
      <c r="E691" s="47"/>
      <c r="F691" s="47"/>
      <c r="G691" s="47"/>
      <c r="H691" s="47"/>
      <c r="I691" s="282"/>
      <c r="J691" s="47"/>
      <c r="K691" s="47"/>
      <c r="L691" s="47"/>
      <c r="M691" s="47"/>
      <c r="N691" s="47"/>
      <c r="O691" s="47"/>
      <c r="P691" s="282"/>
    </row>
    <row r="692" spans="1:16" s="290" customFormat="1" ht="12.75">
      <c r="A692" s="257"/>
      <c r="B692" s="47"/>
      <c r="C692" s="308"/>
      <c r="D692" s="47"/>
      <c r="E692" s="47"/>
      <c r="F692" s="47"/>
      <c r="G692" s="47"/>
      <c r="H692" s="47"/>
      <c r="I692" s="282"/>
      <c r="J692" s="47"/>
      <c r="K692" s="47"/>
      <c r="L692" s="47"/>
      <c r="M692" s="47"/>
      <c r="N692" s="47"/>
      <c r="O692" s="47"/>
      <c r="P692" s="282"/>
    </row>
    <row r="693" spans="1:16" s="290" customFormat="1" ht="12.75">
      <c r="A693" s="257"/>
      <c r="B693" s="47"/>
      <c r="C693" s="308"/>
      <c r="D693" s="47"/>
      <c r="E693" s="47"/>
      <c r="F693" s="47"/>
      <c r="G693" s="47"/>
      <c r="H693" s="47"/>
      <c r="I693" s="282"/>
      <c r="J693" s="47"/>
      <c r="K693" s="47"/>
      <c r="L693" s="47"/>
      <c r="M693" s="47"/>
      <c r="N693" s="47"/>
      <c r="O693" s="47"/>
      <c r="P693" s="282"/>
    </row>
    <row r="694" spans="1:16" s="290" customFormat="1" ht="12.75">
      <c r="A694" s="257"/>
      <c r="B694" s="47"/>
      <c r="C694" s="308"/>
      <c r="D694" s="47"/>
      <c r="E694" s="47"/>
      <c r="F694" s="47"/>
      <c r="G694" s="47"/>
      <c r="H694" s="47"/>
      <c r="I694" s="282"/>
      <c r="J694" s="47"/>
      <c r="K694" s="47"/>
      <c r="L694" s="47"/>
      <c r="M694" s="47"/>
      <c r="N694" s="47"/>
      <c r="O694" s="47"/>
      <c r="P694" s="282"/>
    </row>
    <row r="695" spans="1:16" s="290" customFormat="1" ht="12.75">
      <c r="A695" s="257"/>
      <c r="B695" s="47"/>
      <c r="C695" s="308"/>
      <c r="D695" s="47"/>
      <c r="E695" s="47"/>
      <c r="F695" s="47"/>
      <c r="G695" s="47"/>
      <c r="H695" s="47"/>
      <c r="I695" s="282"/>
      <c r="J695" s="47"/>
      <c r="K695" s="47"/>
      <c r="L695" s="47"/>
      <c r="M695" s="47"/>
      <c r="N695" s="47"/>
      <c r="O695" s="47"/>
      <c r="P695" s="282"/>
    </row>
    <row r="696" spans="1:16" s="290" customFormat="1" ht="12.75">
      <c r="A696" s="257"/>
      <c r="B696" s="47"/>
      <c r="C696" s="308"/>
      <c r="D696" s="47"/>
      <c r="E696" s="47"/>
      <c r="F696" s="47"/>
      <c r="G696" s="47"/>
      <c r="H696" s="47"/>
      <c r="I696" s="282"/>
      <c r="J696" s="47"/>
      <c r="K696" s="47"/>
      <c r="L696" s="47"/>
      <c r="M696" s="47"/>
      <c r="N696" s="47"/>
      <c r="O696" s="47"/>
      <c r="P696" s="282"/>
    </row>
    <row r="697" spans="1:16" s="290" customFormat="1" ht="12.75">
      <c r="A697" s="257"/>
      <c r="B697" s="47"/>
      <c r="C697" s="308"/>
      <c r="D697" s="47"/>
      <c r="E697" s="47"/>
      <c r="F697" s="47"/>
      <c r="G697" s="47"/>
      <c r="H697" s="47"/>
      <c r="I697" s="282"/>
      <c r="J697" s="47"/>
      <c r="K697" s="47"/>
      <c r="L697" s="47"/>
      <c r="M697" s="47"/>
      <c r="N697" s="47"/>
      <c r="O697" s="47"/>
      <c r="P697" s="282"/>
    </row>
    <row r="698" spans="1:16" s="290" customFormat="1" ht="12.75">
      <c r="A698" s="257"/>
      <c r="B698" s="47"/>
      <c r="C698" s="308"/>
      <c r="D698" s="47"/>
      <c r="E698" s="47"/>
      <c r="F698" s="47"/>
      <c r="G698" s="47"/>
      <c r="H698" s="47"/>
      <c r="I698" s="282"/>
      <c r="J698" s="47"/>
      <c r="K698" s="47"/>
      <c r="L698" s="47"/>
      <c r="M698" s="47"/>
      <c r="N698" s="47"/>
      <c r="O698" s="47"/>
      <c r="P698" s="282"/>
    </row>
    <row r="699" spans="1:16" s="290" customFormat="1" ht="12.75">
      <c r="A699" s="257"/>
      <c r="B699" s="47"/>
      <c r="C699" s="308"/>
      <c r="D699" s="47"/>
      <c r="E699" s="47"/>
      <c r="F699" s="47"/>
      <c r="G699" s="47"/>
      <c r="H699" s="47"/>
      <c r="I699" s="282"/>
      <c r="J699" s="47"/>
      <c r="K699" s="47"/>
      <c r="L699" s="47"/>
      <c r="M699" s="47"/>
      <c r="N699" s="47"/>
      <c r="O699" s="47"/>
      <c r="P699" s="282"/>
    </row>
    <row r="700" spans="1:16" s="290" customFormat="1" ht="12.75">
      <c r="A700" s="257"/>
      <c r="B700" s="47"/>
      <c r="C700" s="308"/>
      <c r="D700" s="47"/>
      <c r="E700" s="47"/>
      <c r="F700" s="47"/>
      <c r="G700" s="47"/>
      <c r="H700" s="47"/>
      <c r="I700" s="282"/>
      <c r="J700" s="47"/>
      <c r="K700" s="47"/>
      <c r="L700" s="47"/>
      <c r="M700" s="47"/>
      <c r="N700" s="47"/>
      <c r="O700" s="47"/>
      <c r="P700" s="282"/>
    </row>
    <row r="701" spans="1:16" s="290" customFormat="1" ht="12.75">
      <c r="A701" s="257"/>
      <c r="B701" s="47"/>
      <c r="C701" s="308"/>
      <c r="D701" s="47"/>
      <c r="E701" s="47"/>
      <c r="F701" s="47"/>
      <c r="G701" s="47"/>
      <c r="H701" s="47"/>
      <c r="I701" s="282"/>
      <c r="J701" s="47"/>
      <c r="K701" s="47"/>
      <c r="L701" s="47"/>
      <c r="M701" s="47"/>
      <c r="N701" s="47"/>
      <c r="O701" s="47"/>
      <c r="P701" s="282"/>
    </row>
    <row r="702" spans="1:16" s="290" customFormat="1" ht="12.75">
      <c r="A702" s="257"/>
      <c r="B702" s="47"/>
      <c r="C702" s="308"/>
      <c r="D702" s="47"/>
      <c r="E702" s="47"/>
      <c r="F702" s="47"/>
      <c r="G702" s="47"/>
      <c r="H702" s="47"/>
      <c r="I702" s="282"/>
      <c r="J702" s="47"/>
      <c r="K702" s="47"/>
      <c r="L702" s="47"/>
      <c r="M702" s="47"/>
      <c r="N702" s="47"/>
      <c r="O702" s="47"/>
      <c r="P702" s="282"/>
    </row>
    <row r="703" spans="1:16" s="290" customFormat="1" ht="12.75">
      <c r="A703" s="257"/>
      <c r="B703" s="47"/>
      <c r="C703" s="308"/>
      <c r="D703" s="47"/>
      <c r="E703" s="47"/>
      <c r="F703" s="47"/>
      <c r="G703" s="47"/>
      <c r="H703" s="47"/>
      <c r="I703" s="282"/>
      <c r="J703" s="47"/>
      <c r="K703" s="47"/>
      <c r="L703" s="47"/>
      <c r="M703" s="47"/>
      <c r="N703" s="47"/>
      <c r="O703" s="47"/>
      <c r="P703" s="282"/>
    </row>
    <row r="704" spans="1:16" s="290" customFormat="1" ht="12.75">
      <c r="A704" s="257"/>
      <c r="B704" s="47"/>
      <c r="C704" s="308"/>
      <c r="D704" s="47"/>
      <c r="E704" s="47"/>
      <c r="F704" s="47"/>
      <c r="G704" s="47"/>
      <c r="H704" s="47"/>
      <c r="I704" s="282"/>
      <c r="J704" s="47"/>
      <c r="K704" s="47"/>
      <c r="L704" s="47"/>
      <c r="M704" s="47"/>
      <c r="N704" s="47"/>
      <c r="O704" s="47"/>
      <c r="P704" s="282"/>
    </row>
    <row r="705" spans="1:16" s="290" customFormat="1" ht="12.75">
      <c r="A705" s="257"/>
      <c r="B705" s="47"/>
      <c r="C705" s="308"/>
      <c r="D705" s="47"/>
      <c r="E705" s="47"/>
      <c r="F705" s="47"/>
      <c r="G705" s="47"/>
      <c r="H705" s="47"/>
      <c r="I705" s="282"/>
      <c r="J705" s="47"/>
      <c r="K705" s="47"/>
      <c r="L705" s="47"/>
      <c r="M705" s="47"/>
      <c r="N705" s="47"/>
      <c r="O705" s="47"/>
      <c r="P705" s="282"/>
    </row>
    <row r="706" spans="1:16" s="290" customFormat="1" ht="12.75">
      <c r="A706" s="257"/>
      <c r="B706" s="47"/>
      <c r="C706" s="308"/>
      <c r="D706" s="47"/>
      <c r="E706" s="47"/>
      <c r="F706" s="47"/>
      <c r="G706" s="47"/>
      <c r="H706" s="47"/>
      <c r="I706" s="282"/>
      <c r="J706" s="47"/>
      <c r="K706" s="47"/>
      <c r="L706" s="47"/>
      <c r="M706" s="47"/>
      <c r="N706" s="47"/>
      <c r="O706" s="47"/>
      <c r="P706" s="282"/>
    </row>
    <row r="707" spans="1:16" s="290" customFormat="1" ht="12.75">
      <c r="A707" s="257"/>
      <c r="B707" s="47"/>
      <c r="C707" s="308"/>
      <c r="D707" s="47"/>
      <c r="E707" s="47"/>
      <c r="F707" s="47"/>
      <c r="G707" s="47"/>
      <c r="H707" s="47"/>
      <c r="I707" s="282"/>
      <c r="J707" s="47"/>
      <c r="K707" s="47"/>
      <c r="L707" s="47"/>
      <c r="M707" s="47"/>
      <c r="N707" s="47"/>
      <c r="O707" s="47"/>
      <c r="P707" s="282"/>
    </row>
    <row r="708" spans="1:16" s="290" customFormat="1" ht="12.75">
      <c r="A708" s="257"/>
      <c r="B708" s="47"/>
      <c r="C708" s="308"/>
      <c r="D708" s="47"/>
      <c r="E708" s="47"/>
      <c r="F708" s="47"/>
      <c r="G708" s="47"/>
      <c r="H708" s="47"/>
      <c r="I708" s="282"/>
      <c r="J708" s="47"/>
      <c r="K708" s="47"/>
      <c r="L708" s="47"/>
      <c r="M708" s="47"/>
      <c r="N708" s="47"/>
      <c r="O708" s="47"/>
      <c r="P708" s="282"/>
    </row>
    <row r="709" spans="1:16" s="290" customFormat="1" ht="12.75">
      <c r="A709" s="257"/>
      <c r="B709" s="47"/>
      <c r="C709" s="308"/>
      <c r="D709" s="47"/>
      <c r="E709" s="47"/>
      <c r="F709" s="47"/>
      <c r="G709" s="47"/>
      <c r="H709" s="47"/>
      <c r="I709" s="282"/>
      <c r="J709" s="47"/>
      <c r="K709" s="47"/>
      <c r="L709" s="47"/>
      <c r="M709" s="47"/>
      <c r="N709" s="47"/>
      <c r="O709" s="47"/>
      <c r="P709" s="282"/>
    </row>
    <row r="710" spans="1:16" s="290" customFormat="1" ht="12.75">
      <c r="A710" s="257"/>
      <c r="B710" s="47"/>
      <c r="C710" s="308"/>
      <c r="D710" s="47"/>
      <c r="E710" s="47"/>
      <c r="F710" s="47"/>
      <c r="G710" s="47"/>
      <c r="H710" s="47"/>
      <c r="I710" s="282"/>
      <c r="J710" s="47"/>
      <c r="K710" s="47"/>
      <c r="L710" s="47"/>
      <c r="M710" s="47"/>
      <c r="N710" s="47"/>
      <c r="O710" s="47"/>
      <c r="P710" s="282"/>
    </row>
    <row r="711" spans="1:16" s="290" customFormat="1" ht="12.75">
      <c r="A711" s="257"/>
      <c r="B711" s="47"/>
      <c r="C711" s="308"/>
      <c r="D711" s="47"/>
      <c r="E711" s="47"/>
      <c r="F711" s="47"/>
      <c r="G711" s="47"/>
      <c r="H711" s="47"/>
      <c r="I711" s="282"/>
      <c r="J711" s="47"/>
      <c r="K711" s="47"/>
      <c r="L711" s="47"/>
      <c r="M711" s="47"/>
      <c r="N711" s="47"/>
      <c r="O711" s="47"/>
      <c r="P711" s="282"/>
    </row>
    <row r="712" spans="1:16" s="290" customFormat="1" ht="12.75">
      <c r="A712" s="257"/>
      <c r="B712" s="47"/>
      <c r="C712" s="308"/>
      <c r="D712" s="47"/>
      <c r="E712" s="47"/>
      <c r="F712" s="47"/>
      <c r="G712" s="47"/>
      <c r="H712" s="47"/>
      <c r="I712" s="282"/>
      <c r="J712" s="47"/>
      <c r="K712" s="47"/>
      <c r="L712" s="47"/>
      <c r="M712" s="47"/>
      <c r="N712" s="47"/>
      <c r="O712" s="47"/>
      <c r="P712" s="282"/>
    </row>
    <row r="713" spans="1:16" s="290" customFormat="1" ht="12.75">
      <c r="A713" s="257"/>
      <c r="B713" s="47"/>
      <c r="C713" s="308"/>
      <c r="D713" s="47"/>
      <c r="E713" s="47"/>
      <c r="F713" s="47"/>
      <c r="G713" s="47"/>
      <c r="H713" s="47"/>
      <c r="I713" s="282"/>
      <c r="J713" s="47"/>
      <c r="K713" s="47"/>
      <c r="L713" s="47"/>
      <c r="M713" s="47"/>
      <c r="N713" s="47"/>
      <c r="O713" s="47"/>
      <c r="P713" s="282"/>
    </row>
    <row r="714" spans="1:16" s="290" customFormat="1" ht="12.75">
      <c r="A714" s="257"/>
      <c r="B714" s="47"/>
      <c r="C714" s="308"/>
      <c r="D714" s="47"/>
      <c r="E714" s="47"/>
      <c r="F714" s="47"/>
      <c r="G714" s="47"/>
      <c r="H714" s="47"/>
      <c r="I714" s="282"/>
      <c r="J714" s="47"/>
      <c r="K714" s="47"/>
      <c r="L714" s="47"/>
      <c r="M714" s="47"/>
      <c r="N714" s="47"/>
      <c r="O714" s="47"/>
      <c r="P714" s="282"/>
    </row>
    <row r="715" spans="1:16" s="290" customFormat="1" ht="12.75">
      <c r="A715" s="257"/>
      <c r="B715" s="47"/>
      <c r="C715" s="308"/>
      <c r="D715" s="47"/>
      <c r="E715" s="47"/>
      <c r="F715" s="47"/>
      <c r="G715" s="47"/>
      <c r="H715" s="47"/>
      <c r="I715" s="282"/>
      <c r="J715" s="47"/>
      <c r="K715" s="47"/>
      <c r="L715" s="47"/>
      <c r="M715" s="47"/>
      <c r="N715" s="47"/>
      <c r="O715" s="47"/>
      <c r="P715" s="282"/>
    </row>
    <row r="716" spans="1:16" s="290" customFormat="1" ht="12.75">
      <c r="A716" s="257"/>
      <c r="B716" s="47"/>
      <c r="C716" s="308"/>
      <c r="D716" s="47"/>
      <c r="E716" s="47"/>
      <c r="F716" s="47"/>
      <c r="G716" s="47"/>
      <c r="H716" s="47"/>
      <c r="I716" s="282"/>
      <c r="J716" s="47"/>
      <c r="K716" s="47"/>
      <c r="L716" s="47"/>
      <c r="M716" s="47"/>
      <c r="N716" s="47"/>
      <c r="O716" s="47"/>
      <c r="P716" s="282"/>
    </row>
    <row r="717" spans="1:16" s="290" customFormat="1" ht="12.75">
      <c r="A717" s="257"/>
      <c r="B717" s="47"/>
      <c r="C717" s="308"/>
      <c r="D717" s="47"/>
      <c r="E717" s="47"/>
      <c r="F717" s="47"/>
      <c r="G717" s="47"/>
      <c r="H717" s="47"/>
      <c r="I717" s="282"/>
      <c r="J717" s="47"/>
      <c r="K717" s="47"/>
      <c r="L717" s="47"/>
      <c r="M717" s="47"/>
      <c r="N717" s="47"/>
      <c r="O717" s="47"/>
      <c r="P717" s="282"/>
    </row>
    <row r="718" spans="1:16" s="290" customFormat="1" ht="12.75">
      <c r="A718" s="257"/>
      <c r="B718" s="47"/>
      <c r="C718" s="308"/>
      <c r="D718" s="47"/>
      <c r="E718" s="47"/>
      <c r="F718" s="47"/>
      <c r="G718" s="47"/>
      <c r="H718" s="47"/>
      <c r="I718" s="282"/>
      <c r="J718" s="47"/>
      <c r="K718" s="47"/>
      <c r="L718" s="47"/>
      <c r="M718" s="47"/>
      <c r="N718" s="47"/>
      <c r="O718" s="47"/>
      <c r="P718" s="282"/>
    </row>
    <row r="719" spans="1:16" s="290" customFormat="1" ht="12.75">
      <c r="A719" s="257"/>
      <c r="B719" s="47"/>
      <c r="C719" s="308"/>
      <c r="D719" s="47"/>
      <c r="E719" s="47"/>
      <c r="F719" s="47"/>
      <c r="G719" s="47"/>
      <c r="H719" s="47"/>
      <c r="I719" s="282"/>
      <c r="J719" s="47"/>
      <c r="K719" s="47"/>
      <c r="L719" s="47"/>
      <c r="M719" s="47"/>
      <c r="N719" s="47"/>
      <c r="O719" s="47"/>
      <c r="P719" s="282"/>
    </row>
    <row r="720" spans="1:16" s="290" customFormat="1" ht="12.75">
      <c r="A720" s="257"/>
      <c r="B720" s="47"/>
      <c r="C720" s="308"/>
      <c r="D720" s="47"/>
      <c r="E720" s="47"/>
      <c r="F720" s="47"/>
      <c r="G720" s="47"/>
      <c r="H720" s="47"/>
      <c r="I720" s="282"/>
      <c r="J720" s="47"/>
      <c r="K720" s="47"/>
      <c r="L720" s="47"/>
      <c r="M720" s="47"/>
      <c r="N720" s="47"/>
      <c r="O720" s="47"/>
      <c r="P720" s="282"/>
    </row>
    <row r="721" spans="1:16" s="290" customFormat="1" ht="12.75">
      <c r="A721" s="257"/>
      <c r="B721" s="47"/>
      <c r="C721" s="308"/>
      <c r="D721" s="47"/>
      <c r="E721" s="47"/>
      <c r="F721" s="47"/>
      <c r="G721" s="47"/>
      <c r="H721" s="47"/>
      <c r="I721" s="282"/>
      <c r="J721" s="47"/>
      <c r="K721" s="47"/>
      <c r="L721" s="47"/>
      <c r="M721" s="47"/>
      <c r="N721" s="47"/>
      <c r="O721" s="47"/>
      <c r="P721" s="282"/>
    </row>
    <row r="722" spans="1:16" s="290" customFormat="1" ht="12.75">
      <c r="A722" s="257"/>
      <c r="B722" s="47"/>
      <c r="C722" s="308"/>
      <c r="D722" s="47"/>
      <c r="E722" s="47"/>
      <c r="F722" s="47"/>
      <c r="G722" s="47"/>
      <c r="H722" s="47"/>
      <c r="I722" s="282"/>
      <c r="J722" s="47"/>
      <c r="K722" s="47"/>
      <c r="L722" s="47"/>
      <c r="M722" s="47"/>
      <c r="N722" s="47"/>
      <c r="O722" s="47"/>
      <c r="P722" s="282"/>
    </row>
    <row r="723" spans="1:16" s="290" customFormat="1" ht="12.75">
      <c r="A723" s="257"/>
      <c r="B723" s="47"/>
      <c r="C723" s="308"/>
      <c r="D723" s="47"/>
      <c r="E723" s="47"/>
      <c r="F723" s="47"/>
      <c r="G723" s="47"/>
      <c r="H723" s="47"/>
      <c r="I723" s="282"/>
      <c r="J723" s="47"/>
      <c r="K723" s="47"/>
      <c r="L723" s="47"/>
      <c r="M723" s="47"/>
      <c r="N723" s="47"/>
      <c r="O723" s="47"/>
      <c r="P723" s="282"/>
    </row>
    <row r="724" spans="1:16" s="290" customFormat="1" ht="12.75">
      <c r="A724" s="257"/>
      <c r="B724" s="47"/>
      <c r="C724" s="308"/>
      <c r="D724" s="47"/>
      <c r="E724" s="47"/>
      <c r="F724" s="47"/>
      <c r="G724" s="47"/>
      <c r="H724" s="47"/>
      <c r="I724" s="282"/>
      <c r="J724" s="47"/>
      <c r="K724" s="47"/>
      <c r="L724" s="47"/>
      <c r="M724" s="47"/>
      <c r="N724" s="47"/>
      <c r="O724" s="47"/>
      <c r="P724" s="282"/>
    </row>
    <row r="725" spans="1:16" s="290" customFormat="1" ht="12.75">
      <c r="A725" s="257"/>
      <c r="B725" s="47"/>
      <c r="C725" s="308"/>
      <c r="D725" s="47"/>
      <c r="E725" s="47"/>
      <c r="F725" s="47"/>
      <c r="G725" s="47"/>
      <c r="H725" s="47"/>
      <c r="I725" s="282"/>
      <c r="J725" s="47"/>
      <c r="K725" s="47"/>
      <c r="L725" s="47"/>
      <c r="M725" s="47"/>
      <c r="N725" s="47"/>
      <c r="O725" s="47"/>
      <c r="P725" s="282"/>
    </row>
    <row r="726" spans="1:16" s="290" customFormat="1" ht="12.75">
      <c r="A726" s="257"/>
      <c r="B726" s="47"/>
      <c r="C726" s="308"/>
      <c r="D726" s="47"/>
      <c r="E726" s="47"/>
      <c r="F726" s="47"/>
      <c r="G726" s="47"/>
      <c r="H726" s="47"/>
      <c r="I726" s="282"/>
      <c r="J726" s="47"/>
      <c r="K726" s="47"/>
      <c r="L726" s="47"/>
      <c r="M726" s="47"/>
      <c r="N726" s="47"/>
      <c r="O726" s="47"/>
      <c r="P726" s="282"/>
    </row>
    <row r="727" spans="1:16" s="290" customFormat="1" ht="12.75">
      <c r="A727" s="257"/>
      <c r="B727" s="47"/>
      <c r="C727" s="308"/>
      <c r="D727" s="47"/>
      <c r="E727" s="47"/>
      <c r="F727" s="47"/>
      <c r="G727" s="47"/>
      <c r="H727" s="47"/>
      <c r="I727" s="282"/>
      <c r="J727" s="47"/>
      <c r="K727" s="47"/>
      <c r="L727" s="47"/>
      <c r="M727" s="47"/>
      <c r="N727" s="47"/>
      <c r="O727" s="47"/>
      <c r="P727" s="282"/>
    </row>
    <row r="728" spans="1:16" s="290" customFormat="1" ht="12.75">
      <c r="A728" s="257"/>
      <c r="B728" s="47"/>
      <c r="C728" s="308"/>
      <c r="D728" s="47"/>
      <c r="E728" s="47"/>
      <c r="F728" s="47"/>
      <c r="G728" s="47"/>
      <c r="H728" s="47"/>
      <c r="I728" s="282"/>
      <c r="J728" s="47"/>
      <c r="K728" s="47"/>
      <c r="L728" s="47"/>
      <c r="M728" s="47"/>
      <c r="N728" s="47"/>
      <c r="O728" s="47"/>
      <c r="P728" s="282"/>
    </row>
    <row r="729" spans="1:16" s="290" customFormat="1" ht="12.75">
      <c r="A729" s="257"/>
      <c r="B729" s="47"/>
      <c r="C729" s="308"/>
      <c r="D729" s="47"/>
      <c r="E729" s="47"/>
      <c r="F729" s="47"/>
      <c r="G729" s="47"/>
      <c r="H729" s="47"/>
      <c r="I729" s="282"/>
      <c r="J729" s="47"/>
      <c r="K729" s="47"/>
      <c r="L729" s="47"/>
      <c r="M729" s="47"/>
      <c r="N729" s="47"/>
      <c r="O729" s="47"/>
      <c r="P729" s="282"/>
    </row>
    <row r="730" spans="1:16" s="290" customFormat="1" ht="12.75">
      <c r="A730" s="257"/>
      <c r="B730" s="47"/>
      <c r="C730" s="308"/>
      <c r="D730" s="47"/>
      <c r="E730" s="47"/>
      <c r="F730" s="47"/>
      <c r="G730" s="47"/>
      <c r="H730" s="47"/>
      <c r="I730" s="282"/>
      <c r="J730" s="47"/>
      <c r="K730" s="47"/>
      <c r="L730" s="47"/>
      <c r="M730" s="47"/>
      <c r="N730" s="47"/>
      <c r="O730" s="47"/>
      <c r="P730" s="282"/>
    </row>
    <row r="731" spans="1:16" s="290" customFormat="1" ht="12.75">
      <c r="A731" s="257"/>
      <c r="B731" s="47"/>
      <c r="C731" s="308"/>
      <c r="D731" s="47"/>
      <c r="E731" s="47"/>
      <c r="F731" s="47"/>
      <c r="G731" s="47"/>
      <c r="H731" s="47"/>
      <c r="I731" s="282"/>
      <c r="J731" s="47"/>
      <c r="K731" s="47"/>
      <c r="L731" s="47"/>
      <c r="M731" s="47"/>
      <c r="N731" s="47"/>
      <c r="O731" s="47"/>
      <c r="P731" s="282"/>
    </row>
    <row r="732" spans="1:16" s="290" customFormat="1" ht="12.75">
      <c r="A732" s="257"/>
      <c r="B732" s="47"/>
      <c r="C732" s="308"/>
      <c r="D732" s="47"/>
      <c r="E732" s="47"/>
      <c r="F732" s="47"/>
      <c r="G732" s="47"/>
      <c r="H732" s="47"/>
      <c r="I732" s="282"/>
      <c r="J732" s="47"/>
      <c r="K732" s="47"/>
      <c r="L732" s="47"/>
      <c r="M732" s="47"/>
      <c r="N732" s="47"/>
      <c r="O732" s="47"/>
      <c r="P732" s="282"/>
    </row>
    <row r="733" spans="1:16" s="290" customFormat="1" ht="12.75">
      <c r="A733" s="257"/>
      <c r="B733" s="47"/>
      <c r="C733" s="308"/>
      <c r="D733" s="47"/>
      <c r="E733" s="47"/>
      <c r="F733" s="47"/>
      <c r="G733" s="47"/>
      <c r="H733" s="47"/>
      <c r="I733" s="282"/>
      <c r="J733" s="47"/>
      <c r="K733" s="47"/>
      <c r="L733" s="47"/>
      <c r="M733" s="47"/>
      <c r="N733" s="47"/>
      <c r="O733" s="47"/>
      <c r="P733" s="282"/>
    </row>
    <row r="734" spans="1:16" s="290" customFormat="1" ht="12.75">
      <c r="A734" s="257"/>
      <c r="B734" s="47"/>
      <c r="C734" s="308"/>
      <c r="D734" s="47"/>
      <c r="E734" s="47"/>
      <c r="F734" s="47"/>
      <c r="G734" s="47"/>
      <c r="H734" s="47"/>
      <c r="I734" s="282"/>
      <c r="J734" s="47"/>
      <c r="K734" s="47"/>
      <c r="L734" s="47"/>
      <c r="M734" s="47"/>
      <c r="N734" s="47"/>
      <c r="O734" s="47"/>
      <c r="P734" s="282"/>
    </row>
    <row r="735" spans="1:16" s="290" customFormat="1" ht="12.75">
      <c r="A735" s="257"/>
      <c r="B735" s="47"/>
      <c r="C735" s="308"/>
      <c r="D735" s="47"/>
      <c r="E735" s="47"/>
      <c r="F735" s="47"/>
      <c r="G735" s="47"/>
      <c r="H735" s="47"/>
      <c r="I735" s="282"/>
      <c r="J735" s="47"/>
      <c r="K735" s="47"/>
      <c r="L735" s="47"/>
      <c r="M735" s="47"/>
      <c r="N735" s="47"/>
      <c r="O735" s="47"/>
      <c r="P735" s="282"/>
    </row>
    <row r="736" spans="1:16" s="290" customFormat="1" ht="12.75">
      <c r="A736" s="257"/>
      <c r="B736" s="47"/>
      <c r="C736" s="308"/>
      <c r="D736" s="47"/>
      <c r="E736" s="47"/>
      <c r="F736" s="47"/>
      <c r="G736" s="47"/>
      <c r="H736" s="47"/>
      <c r="I736" s="282"/>
      <c r="J736" s="47"/>
      <c r="K736" s="47"/>
      <c r="L736" s="47"/>
      <c r="M736" s="47"/>
      <c r="N736" s="47"/>
      <c r="O736" s="47"/>
      <c r="P736" s="282"/>
    </row>
    <row r="737" spans="1:16" s="290" customFormat="1" ht="12.75">
      <c r="A737" s="257"/>
      <c r="B737" s="47"/>
      <c r="C737" s="308"/>
      <c r="D737" s="47"/>
      <c r="E737" s="47"/>
      <c r="F737" s="47"/>
      <c r="G737" s="47"/>
      <c r="H737" s="47"/>
      <c r="I737" s="282"/>
      <c r="J737" s="47"/>
      <c r="K737" s="47"/>
      <c r="L737" s="47"/>
      <c r="M737" s="47"/>
      <c r="N737" s="47"/>
      <c r="O737" s="47"/>
      <c r="P737" s="282"/>
    </row>
    <row r="738" spans="1:16" s="290" customFormat="1" ht="12.75">
      <c r="A738" s="257"/>
      <c r="B738" s="47"/>
      <c r="C738" s="308"/>
      <c r="D738" s="47"/>
      <c r="E738" s="47"/>
      <c r="F738" s="47"/>
      <c r="G738" s="47"/>
      <c r="H738" s="47"/>
      <c r="I738" s="282"/>
      <c r="J738" s="47"/>
      <c r="K738" s="47"/>
      <c r="L738" s="47"/>
      <c r="M738" s="47"/>
      <c r="N738" s="47"/>
      <c r="O738" s="47"/>
      <c r="P738" s="282"/>
    </row>
    <row r="739" spans="1:16" s="290" customFormat="1" ht="12.75">
      <c r="A739" s="257"/>
      <c r="B739" s="47"/>
      <c r="C739" s="308"/>
      <c r="D739" s="47"/>
      <c r="E739" s="47"/>
      <c r="F739" s="47"/>
      <c r="G739" s="47"/>
      <c r="H739" s="47"/>
      <c r="I739" s="282"/>
      <c r="J739" s="47"/>
      <c r="K739" s="47"/>
      <c r="L739" s="47"/>
      <c r="M739" s="47"/>
      <c r="N739" s="47"/>
      <c r="O739" s="47"/>
      <c r="P739" s="282"/>
    </row>
    <row r="740" spans="1:16" s="290" customFormat="1" ht="12.75">
      <c r="A740" s="257"/>
      <c r="B740" s="47"/>
      <c r="C740" s="308"/>
      <c r="D740" s="47"/>
      <c r="E740" s="47"/>
      <c r="F740" s="47"/>
      <c r="G740" s="47"/>
      <c r="H740" s="47"/>
      <c r="I740" s="282"/>
      <c r="J740" s="47"/>
      <c r="K740" s="47"/>
      <c r="L740" s="47"/>
      <c r="M740" s="47"/>
      <c r="N740" s="47"/>
      <c r="O740" s="47"/>
      <c r="P740" s="282"/>
    </row>
    <row r="741" spans="1:16" s="290" customFormat="1" ht="12.75">
      <c r="A741" s="257"/>
      <c r="B741" s="47"/>
      <c r="C741" s="308"/>
      <c r="D741" s="47"/>
      <c r="E741" s="47"/>
      <c r="F741" s="47"/>
      <c r="G741" s="47"/>
      <c r="H741" s="47"/>
      <c r="I741" s="282"/>
      <c r="J741" s="47"/>
      <c r="K741" s="47"/>
      <c r="L741" s="47"/>
      <c r="M741" s="47"/>
      <c r="N741" s="47"/>
      <c r="O741" s="47"/>
      <c r="P741" s="282"/>
    </row>
    <row r="742" spans="1:16" s="290" customFormat="1" ht="12.75">
      <c r="A742" s="257"/>
      <c r="B742" s="47"/>
      <c r="C742" s="308"/>
      <c r="D742" s="47"/>
      <c r="E742" s="47"/>
      <c r="F742" s="47"/>
      <c r="G742" s="47"/>
      <c r="H742" s="47"/>
      <c r="I742" s="282"/>
      <c r="J742" s="47"/>
      <c r="K742" s="47"/>
      <c r="L742" s="47"/>
      <c r="M742" s="47"/>
      <c r="N742" s="47"/>
      <c r="O742" s="47"/>
      <c r="P742" s="282"/>
    </row>
    <row r="743" spans="1:16" s="290" customFormat="1" ht="12.75">
      <c r="A743" s="257"/>
      <c r="B743" s="47"/>
      <c r="C743" s="308"/>
      <c r="D743" s="47"/>
      <c r="E743" s="47"/>
      <c r="F743" s="47"/>
      <c r="G743" s="47"/>
      <c r="H743" s="47"/>
      <c r="I743" s="282"/>
      <c r="J743" s="47"/>
      <c r="K743" s="47"/>
      <c r="L743" s="47"/>
      <c r="M743" s="47"/>
      <c r="N743" s="47"/>
      <c r="O743" s="47"/>
      <c r="P743" s="282"/>
    </row>
    <row r="744" spans="1:16" s="290" customFormat="1" ht="12.75">
      <c r="A744" s="257"/>
      <c r="B744" s="47"/>
      <c r="C744" s="308"/>
      <c r="D744" s="47"/>
      <c r="E744" s="47"/>
      <c r="F744" s="47"/>
      <c r="G744" s="47"/>
      <c r="H744" s="47"/>
      <c r="I744" s="282"/>
      <c r="J744" s="47"/>
      <c r="K744" s="47"/>
      <c r="L744" s="47"/>
      <c r="M744" s="47"/>
      <c r="N744" s="47"/>
      <c r="O744" s="47"/>
      <c r="P744" s="282"/>
    </row>
    <row r="745" spans="1:16" s="290" customFormat="1" ht="12.75">
      <c r="A745" s="257"/>
      <c r="B745" s="47"/>
      <c r="C745" s="308"/>
      <c r="D745" s="47"/>
      <c r="E745" s="47"/>
      <c r="F745" s="47"/>
      <c r="G745" s="47"/>
      <c r="H745" s="47"/>
      <c r="I745" s="282"/>
      <c r="J745" s="47"/>
      <c r="K745" s="47"/>
      <c r="L745" s="47"/>
      <c r="M745" s="47"/>
      <c r="N745" s="47"/>
      <c r="O745" s="47"/>
      <c r="P745" s="282"/>
    </row>
    <row r="746" spans="1:16" s="290" customFormat="1" ht="12.75">
      <c r="A746" s="257"/>
      <c r="B746" s="47"/>
      <c r="C746" s="308"/>
      <c r="D746" s="47"/>
      <c r="E746" s="47"/>
      <c r="F746" s="47"/>
      <c r="G746" s="47"/>
      <c r="H746" s="47"/>
      <c r="I746" s="282"/>
      <c r="J746" s="47"/>
      <c r="K746" s="47"/>
      <c r="L746" s="47"/>
      <c r="M746" s="47"/>
      <c r="N746" s="47"/>
      <c r="O746" s="47"/>
      <c r="P746" s="282"/>
    </row>
    <row r="747" spans="1:16" s="290" customFormat="1" ht="12.75">
      <c r="A747" s="257"/>
      <c r="B747" s="47"/>
      <c r="C747" s="308"/>
      <c r="D747" s="47"/>
      <c r="E747" s="47"/>
      <c r="F747" s="47"/>
      <c r="G747" s="47"/>
      <c r="H747" s="47"/>
      <c r="I747" s="282"/>
      <c r="J747" s="47"/>
      <c r="K747" s="47"/>
      <c r="L747" s="47"/>
      <c r="M747" s="47"/>
      <c r="N747" s="47"/>
      <c r="O747" s="47"/>
      <c r="P747" s="282"/>
    </row>
    <row r="748" spans="1:16" s="290" customFormat="1" ht="12.75">
      <c r="A748" s="257"/>
      <c r="B748" s="47"/>
      <c r="C748" s="308"/>
      <c r="D748" s="47"/>
      <c r="E748" s="47"/>
      <c r="F748" s="47"/>
      <c r="G748" s="47"/>
      <c r="H748" s="47"/>
      <c r="I748" s="282"/>
      <c r="J748" s="47"/>
      <c r="K748" s="47"/>
      <c r="L748" s="47"/>
      <c r="M748" s="47"/>
      <c r="N748" s="47"/>
      <c r="O748" s="47"/>
      <c r="P748" s="282"/>
    </row>
    <row r="749" spans="1:16" s="290" customFormat="1" ht="12.75">
      <c r="A749" s="257"/>
      <c r="B749" s="47"/>
      <c r="C749" s="308"/>
      <c r="D749" s="47"/>
      <c r="E749" s="47"/>
      <c r="F749" s="47"/>
      <c r="G749" s="47"/>
      <c r="H749" s="47"/>
      <c r="I749" s="282"/>
      <c r="J749" s="47"/>
      <c r="K749" s="47"/>
      <c r="L749" s="47"/>
      <c r="M749" s="47"/>
      <c r="N749" s="47"/>
      <c r="O749" s="47"/>
      <c r="P749" s="282"/>
    </row>
    <row r="750" spans="1:16" s="290" customFormat="1" ht="12.75">
      <c r="A750" s="257"/>
      <c r="B750" s="47"/>
      <c r="C750" s="308"/>
      <c r="D750" s="47"/>
      <c r="E750" s="47"/>
      <c r="F750" s="47"/>
      <c r="G750" s="47"/>
      <c r="H750" s="47"/>
      <c r="I750" s="282"/>
      <c r="J750" s="47"/>
      <c r="K750" s="47"/>
      <c r="L750" s="47"/>
      <c r="M750" s="47"/>
      <c r="N750" s="47"/>
      <c r="O750" s="47"/>
      <c r="P750" s="282"/>
    </row>
    <row r="751" spans="1:16" s="290" customFormat="1" ht="12.75">
      <c r="A751" s="257"/>
      <c r="B751" s="47"/>
      <c r="C751" s="308"/>
      <c r="D751" s="47"/>
      <c r="E751" s="47"/>
      <c r="F751" s="47"/>
      <c r="G751" s="47"/>
      <c r="H751" s="47"/>
      <c r="I751" s="282"/>
      <c r="J751" s="47"/>
      <c r="K751" s="47"/>
      <c r="L751" s="47"/>
      <c r="M751" s="47"/>
      <c r="N751" s="47"/>
      <c r="O751" s="47"/>
      <c r="P751" s="282"/>
    </row>
    <row r="752" spans="1:16" s="290" customFormat="1" ht="12.75">
      <c r="A752" s="257"/>
      <c r="B752" s="47"/>
      <c r="C752" s="308"/>
      <c r="D752" s="47"/>
      <c r="E752" s="47"/>
      <c r="F752" s="47"/>
      <c r="G752" s="47"/>
      <c r="H752" s="47"/>
      <c r="I752" s="282"/>
      <c r="J752" s="47"/>
      <c r="K752" s="47"/>
      <c r="L752" s="47"/>
      <c r="M752" s="47"/>
      <c r="N752" s="47"/>
      <c r="O752" s="47"/>
      <c r="P752" s="282"/>
    </row>
    <row r="753" spans="1:16" s="290" customFormat="1" ht="12.75">
      <c r="A753" s="257"/>
      <c r="B753" s="47"/>
      <c r="C753" s="308"/>
      <c r="D753" s="47"/>
      <c r="E753" s="47"/>
      <c r="F753" s="47"/>
      <c r="G753" s="47"/>
      <c r="H753" s="47"/>
      <c r="I753" s="282"/>
      <c r="J753" s="47"/>
      <c r="K753" s="47"/>
      <c r="L753" s="47"/>
      <c r="M753" s="47"/>
      <c r="N753" s="47"/>
      <c r="O753" s="47"/>
      <c r="P753" s="282"/>
    </row>
    <row r="754" spans="1:16" s="290" customFormat="1" ht="12.75">
      <c r="A754" s="257"/>
      <c r="B754" s="47"/>
      <c r="C754" s="308"/>
      <c r="D754" s="47"/>
      <c r="E754" s="47"/>
      <c r="F754" s="47"/>
      <c r="G754" s="47"/>
      <c r="H754" s="47"/>
      <c r="I754" s="282"/>
      <c r="J754" s="47"/>
      <c r="K754" s="47"/>
      <c r="L754" s="47"/>
      <c r="M754" s="47"/>
      <c r="N754" s="47"/>
      <c r="O754" s="47"/>
      <c r="P754" s="282"/>
    </row>
    <row r="755" spans="1:16" s="290" customFormat="1" ht="12.75">
      <c r="A755" s="257"/>
      <c r="B755" s="47"/>
      <c r="C755" s="308"/>
      <c r="D755" s="47"/>
      <c r="E755" s="47"/>
      <c r="F755" s="47"/>
      <c r="G755" s="47"/>
      <c r="H755" s="47"/>
      <c r="I755" s="282"/>
      <c r="J755" s="47"/>
      <c r="K755" s="47"/>
      <c r="L755" s="47"/>
      <c r="M755" s="47"/>
      <c r="N755" s="47"/>
      <c r="O755" s="47"/>
      <c r="P755" s="282"/>
    </row>
    <row r="756" spans="1:16" s="290" customFormat="1" ht="12.75">
      <c r="A756" s="257"/>
      <c r="B756" s="47"/>
      <c r="C756" s="308"/>
      <c r="D756" s="47"/>
      <c r="E756" s="47"/>
      <c r="F756" s="47"/>
      <c r="G756" s="47"/>
      <c r="H756" s="47"/>
      <c r="I756" s="282"/>
      <c r="J756" s="47"/>
      <c r="K756" s="47"/>
      <c r="L756" s="47"/>
      <c r="M756" s="47"/>
      <c r="N756" s="47"/>
      <c r="O756" s="47"/>
      <c r="P756" s="282"/>
    </row>
    <row r="757" spans="1:16" s="290" customFormat="1" ht="12.75">
      <c r="A757" s="257"/>
      <c r="B757" s="47"/>
      <c r="C757" s="308"/>
      <c r="D757" s="47"/>
      <c r="E757" s="47"/>
      <c r="F757" s="47"/>
      <c r="G757" s="47"/>
      <c r="H757" s="47"/>
      <c r="I757" s="282"/>
      <c r="J757" s="47"/>
      <c r="K757" s="47"/>
      <c r="L757" s="47"/>
      <c r="M757" s="47"/>
      <c r="N757" s="47"/>
      <c r="O757" s="47"/>
      <c r="P757" s="282"/>
    </row>
    <row r="758" spans="1:16" s="290" customFormat="1" ht="12.75">
      <c r="A758" s="257"/>
      <c r="B758" s="47"/>
      <c r="C758" s="308"/>
      <c r="D758" s="47"/>
      <c r="E758" s="47"/>
      <c r="F758" s="47"/>
      <c r="G758" s="47"/>
      <c r="H758" s="47"/>
      <c r="I758" s="282"/>
      <c r="J758" s="47"/>
      <c r="K758" s="47"/>
      <c r="L758" s="47"/>
      <c r="M758" s="47"/>
      <c r="N758" s="47"/>
      <c r="O758" s="47"/>
      <c r="P758" s="282"/>
    </row>
    <row r="759" spans="1:16" s="290" customFormat="1" ht="12.75">
      <c r="A759" s="257"/>
      <c r="B759" s="47"/>
      <c r="C759" s="308"/>
      <c r="D759" s="47"/>
      <c r="E759" s="47"/>
      <c r="F759" s="47"/>
      <c r="G759" s="47"/>
      <c r="H759" s="47"/>
      <c r="I759" s="282"/>
      <c r="J759" s="47"/>
      <c r="K759" s="47"/>
      <c r="L759" s="47"/>
      <c r="M759" s="47"/>
      <c r="N759" s="47"/>
      <c r="O759" s="47"/>
      <c r="P759" s="282"/>
    </row>
    <row r="760" spans="1:16" s="290" customFormat="1" ht="12.75">
      <c r="A760" s="257"/>
      <c r="B760" s="47"/>
      <c r="C760" s="308"/>
      <c r="D760" s="47"/>
      <c r="E760" s="47"/>
      <c r="F760" s="47"/>
      <c r="G760" s="47"/>
      <c r="H760" s="47"/>
      <c r="I760" s="282"/>
      <c r="J760" s="47"/>
      <c r="K760" s="47"/>
      <c r="L760" s="47"/>
      <c r="M760" s="47"/>
      <c r="N760" s="47"/>
      <c r="O760" s="47"/>
      <c r="P760" s="282"/>
    </row>
    <row r="761" spans="1:16" s="290" customFormat="1" ht="12.75">
      <c r="A761" s="257"/>
      <c r="B761" s="47"/>
      <c r="C761" s="308"/>
      <c r="D761" s="47"/>
      <c r="E761" s="47"/>
      <c r="F761" s="47"/>
      <c r="G761" s="47"/>
      <c r="H761" s="47"/>
      <c r="I761" s="282"/>
      <c r="J761" s="47"/>
      <c r="K761" s="47"/>
      <c r="L761" s="47"/>
      <c r="M761" s="47"/>
      <c r="N761" s="47"/>
      <c r="O761" s="47"/>
      <c r="P761" s="282"/>
    </row>
    <row r="762" spans="1:16" s="290" customFormat="1" ht="12.75">
      <c r="A762" s="257"/>
      <c r="B762" s="47"/>
      <c r="C762" s="308"/>
      <c r="D762" s="47"/>
      <c r="E762" s="47"/>
      <c r="F762" s="47"/>
      <c r="G762" s="47"/>
      <c r="H762" s="47"/>
      <c r="I762" s="282"/>
      <c r="J762" s="47"/>
      <c r="K762" s="47"/>
      <c r="L762" s="47"/>
      <c r="M762" s="47"/>
      <c r="N762" s="47"/>
      <c r="O762" s="47"/>
      <c r="P762" s="282"/>
    </row>
    <row r="763" spans="1:16" s="290" customFormat="1" ht="12.75">
      <c r="A763" s="257"/>
      <c r="B763" s="47"/>
      <c r="C763" s="308"/>
      <c r="D763" s="47"/>
      <c r="E763" s="47"/>
      <c r="F763" s="47"/>
      <c r="G763" s="47"/>
      <c r="H763" s="47"/>
      <c r="I763" s="282"/>
      <c r="J763" s="47"/>
      <c r="K763" s="47"/>
      <c r="L763" s="47"/>
      <c r="M763" s="47"/>
      <c r="N763" s="47"/>
      <c r="O763" s="47"/>
      <c r="P763" s="282"/>
    </row>
    <row r="764" spans="1:16" s="290" customFormat="1" ht="12.75">
      <c r="A764" s="257"/>
      <c r="B764" s="47"/>
      <c r="C764" s="308"/>
      <c r="D764" s="47"/>
      <c r="E764" s="47"/>
      <c r="F764" s="47"/>
      <c r="G764" s="47"/>
      <c r="H764" s="47"/>
      <c r="I764" s="282"/>
      <c r="J764" s="47"/>
      <c r="K764" s="47"/>
      <c r="L764" s="47"/>
      <c r="M764" s="47"/>
      <c r="N764" s="47"/>
      <c r="O764" s="47"/>
      <c r="P764" s="282"/>
    </row>
    <row r="765" spans="1:16" s="290" customFormat="1" ht="12.75">
      <c r="A765" s="257"/>
      <c r="B765" s="47"/>
      <c r="C765" s="308"/>
      <c r="D765" s="47"/>
      <c r="E765" s="47"/>
      <c r="F765" s="47"/>
      <c r="G765" s="47"/>
      <c r="H765" s="47"/>
      <c r="I765" s="282"/>
      <c r="J765" s="47"/>
      <c r="K765" s="47"/>
      <c r="L765" s="47"/>
      <c r="M765" s="47"/>
      <c r="N765" s="47"/>
      <c r="O765" s="47"/>
      <c r="P765" s="282"/>
    </row>
    <row r="766" spans="1:16" s="290" customFormat="1" ht="12.75">
      <c r="A766" s="257"/>
      <c r="B766" s="47"/>
      <c r="C766" s="308"/>
      <c r="D766" s="47"/>
      <c r="E766" s="47"/>
      <c r="F766" s="47"/>
      <c r="G766" s="47"/>
      <c r="H766" s="47"/>
      <c r="I766" s="282"/>
      <c r="J766" s="47"/>
      <c r="K766" s="47"/>
      <c r="L766" s="47"/>
      <c r="M766" s="47"/>
      <c r="N766" s="47"/>
      <c r="O766" s="47"/>
      <c r="P766" s="282"/>
    </row>
    <row r="767" spans="1:16" s="290" customFormat="1" ht="12.75">
      <c r="A767" s="257"/>
      <c r="B767" s="47"/>
      <c r="C767" s="308"/>
      <c r="D767" s="47"/>
      <c r="E767" s="47"/>
      <c r="F767" s="47"/>
      <c r="G767" s="47"/>
      <c r="H767" s="47"/>
      <c r="I767" s="282"/>
      <c r="J767" s="47"/>
      <c r="K767" s="47"/>
      <c r="L767" s="47"/>
      <c r="M767" s="47"/>
      <c r="N767" s="47"/>
      <c r="O767" s="47"/>
      <c r="P767" s="282"/>
    </row>
    <row r="768" spans="1:16" s="290" customFormat="1" ht="12.75">
      <c r="A768" s="257"/>
      <c r="B768" s="47"/>
      <c r="C768" s="308"/>
      <c r="D768" s="47"/>
      <c r="E768" s="47"/>
      <c r="F768" s="47"/>
      <c r="G768" s="47"/>
      <c r="H768" s="47"/>
      <c r="I768" s="282"/>
      <c r="J768" s="47"/>
      <c r="K768" s="47"/>
      <c r="L768" s="47"/>
      <c r="M768" s="47"/>
      <c r="N768" s="47"/>
      <c r="O768" s="47"/>
      <c r="P768" s="282"/>
    </row>
    <row r="769" spans="1:16" s="290" customFormat="1" ht="12.75">
      <c r="A769" s="257"/>
      <c r="B769" s="47"/>
      <c r="C769" s="308"/>
      <c r="D769" s="47"/>
      <c r="E769" s="47"/>
      <c r="F769" s="47"/>
      <c r="G769" s="47"/>
      <c r="H769" s="47"/>
      <c r="I769" s="282"/>
      <c r="J769" s="47"/>
      <c r="K769" s="47"/>
      <c r="L769" s="47"/>
      <c r="M769" s="47"/>
      <c r="N769" s="47"/>
      <c r="O769" s="47"/>
      <c r="P769" s="282"/>
    </row>
    <row r="770" spans="1:16" s="290" customFormat="1" ht="12.75">
      <c r="A770" s="257"/>
      <c r="B770" s="47"/>
      <c r="C770" s="308"/>
      <c r="D770" s="47"/>
      <c r="E770" s="47"/>
      <c r="F770" s="47"/>
      <c r="G770" s="47"/>
      <c r="H770" s="47"/>
      <c r="I770" s="282"/>
      <c r="J770" s="47"/>
      <c r="K770" s="47"/>
      <c r="L770" s="47"/>
      <c r="M770" s="47"/>
      <c r="N770" s="47"/>
      <c r="O770" s="47"/>
      <c r="P770" s="282"/>
    </row>
    <row r="771" spans="1:16" s="290" customFormat="1" ht="12.75">
      <c r="A771" s="257"/>
      <c r="B771" s="47"/>
      <c r="C771" s="308"/>
      <c r="D771" s="47"/>
      <c r="E771" s="47"/>
      <c r="F771" s="47"/>
      <c r="G771" s="47"/>
      <c r="H771" s="47"/>
      <c r="I771" s="282"/>
      <c r="J771" s="47"/>
      <c r="K771" s="47"/>
      <c r="L771" s="47"/>
      <c r="M771" s="47"/>
      <c r="N771" s="47"/>
      <c r="O771" s="47"/>
      <c r="P771" s="282"/>
    </row>
    <row r="772" spans="1:16" s="290" customFormat="1" ht="12.75">
      <c r="A772" s="257"/>
      <c r="B772" s="47"/>
      <c r="C772" s="308"/>
      <c r="D772" s="47"/>
      <c r="E772" s="47"/>
      <c r="F772" s="47"/>
      <c r="G772" s="47"/>
      <c r="H772" s="47"/>
      <c r="I772" s="282"/>
      <c r="J772" s="47"/>
      <c r="K772" s="47"/>
      <c r="L772" s="47"/>
      <c r="M772" s="47"/>
      <c r="N772" s="47"/>
      <c r="O772" s="47"/>
      <c r="P772" s="282"/>
    </row>
    <row r="773" spans="1:16" s="290" customFormat="1" ht="12.75">
      <c r="A773" s="257"/>
      <c r="B773" s="47"/>
      <c r="C773" s="308"/>
      <c r="D773" s="47"/>
      <c r="E773" s="47"/>
      <c r="F773" s="47"/>
      <c r="G773" s="47"/>
      <c r="H773" s="47"/>
      <c r="I773" s="282"/>
      <c r="J773" s="47"/>
      <c r="K773" s="47"/>
      <c r="L773" s="47"/>
      <c r="M773" s="47"/>
      <c r="N773" s="47"/>
      <c r="O773" s="47"/>
      <c r="P773" s="282"/>
    </row>
    <row r="774" spans="1:16" s="290" customFormat="1" ht="12.75">
      <c r="A774" s="257"/>
      <c r="B774" s="47"/>
      <c r="C774" s="308"/>
      <c r="D774" s="47"/>
      <c r="E774" s="47"/>
      <c r="F774" s="47"/>
      <c r="G774" s="47"/>
      <c r="H774" s="47"/>
      <c r="I774" s="282"/>
      <c r="J774" s="47"/>
      <c r="K774" s="47"/>
      <c r="L774" s="47"/>
      <c r="M774" s="47"/>
      <c r="N774" s="47"/>
      <c r="O774" s="47"/>
      <c r="P774" s="282"/>
    </row>
    <row r="775" spans="1:16" s="290" customFormat="1" ht="12.75">
      <c r="A775" s="257"/>
      <c r="B775" s="47"/>
      <c r="C775" s="308"/>
      <c r="D775" s="47"/>
      <c r="E775" s="47"/>
      <c r="F775" s="47"/>
      <c r="G775" s="47"/>
      <c r="H775" s="47"/>
      <c r="I775" s="282"/>
      <c r="J775" s="47"/>
      <c r="K775" s="47"/>
      <c r="L775" s="47"/>
      <c r="M775" s="47"/>
      <c r="N775" s="47"/>
      <c r="O775" s="47"/>
      <c r="P775" s="282"/>
    </row>
    <row r="776" spans="1:16" s="290" customFormat="1" ht="12.75">
      <c r="A776" s="257"/>
      <c r="B776" s="47"/>
      <c r="C776" s="308"/>
      <c r="D776" s="47"/>
      <c r="E776" s="47"/>
      <c r="F776" s="47"/>
      <c r="G776" s="47"/>
      <c r="H776" s="47"/>
      <c r="I776" s="282"/>
      <c r="J776" s="47"/>
      <c r="K776" s="47"/>
      <c r="L776" s="47"/>
      <c r="M776" s="47"/>
      <c r="N776" s="47"/>
      <c r="O776" s="47"/>
      <c r="P776" s="282"/>
    </row>
    <row r="777" spans="1:16" s="290" customFormat="1" ht="12.75">
      <c r="A777" s="257"/>
      <c r="B777" s="47"/>
      <c r="C777" s="308"/>
      <c r="D777" s="47"/>
      <c r="E777" s="47"/>
      <c r="F777" s="47"/>
      <c r="G777" s="47"/>
      <c r="H777" s="47"/>
      <c r="I777" s="282"/>
      <c r="J777" s="47"/>
      <c r="K777" s="47"/>
      <c r="L777" s="47"/>
      <c r="M777" s="47"/>
      <c r="N777" s="47"/>
      <c r="O777" s="47"/>
      <c r="P777" s="282"/>
    </row>
    <row r="778" spans="1:16" s="290" customFormat="1" ht="12.75">
      <c r="A778" s="257"/>
      <c r="B778" s="47"/>
      <c r="C778" s="308"/>
      <c r="D778" s="47"/>
      <c r="E778" s="47"/>
      <c r="F778" s="47"/>
      <c r="G778" s="47"/>
      <c r="H778" s="47"/>
      <c r="I778" s="282"/>
      <c r="J778" s="47"/>
      <c r="K778" s="47"/>
      <c r="L778" s="47"/>
      <c r="M778" s="47"/>
      <c r="N778" s="47"/>
      <c r="O778" s="47"/>
      <c r="P778" s="282"/>
    </row>
    <row r="779" spans="1:16" s="290" customFormat="1" ht="12.75">
      <c r="A779" s="257"/>
      <c r="B779" s="47"/>
      <c r="C779" s="308"/>
      <c r="D779" s="47"/>
      <c r="E779" s="47"/>
      <c r="F779" s="47"/>
      <c r="G779" s="47"/>
      <c r="H779" s="47"/>
      <c r="I779" s="282"/>
      <c r="J779" s="47"/>
      <c r="K779" s="47"/>
      <c r="L779" s="47"/>
      <c r="M779" s="47"/>
      <c r="N779" s="47"/>
      <c r="O779" s="47"/>
      <c r="P779" s="282"/>
    </row>
    <row r="780" spans="1:16" s="290" customFormat="1" ht="12.75">
      <c r="A780" s="257"/>
      <c r="B780" s="47"/>
      <c r="C780" s="308"/>
      <c r="D780" s="47"/>
      <c r="E780" s="47"/>
      <c r="F780" s="47"/>
      <c r="G780" s="47"/>
      <c r="H780" s="47"/>
      <c r="I780" s="282"/>
      <c r="J780" s="47"/>
      <c r="K780" s="47"/>
      <c r="L780" s="47"/>
      <c r="M780" s="47"/>
      <c r="N780" s="47"/>
      <c r="O780" s="47"/>
      <c r="P780" s="282"/>
    </row>
    <row r="781" spans="1:16" s="290" customFormat="1" ht="12.75">
      <c r="A781" s="257"/>
      <c r="B781" s="47"/>
      <c r="C781" s="308"/>
      <c r="D781" s="47"/>
      <c r="E781" s="47"/>
      <c r="F781" s="47"/>
      <c r="G781" s="47"/>
      <c r="H781" s="47"/>
      <c r="I781" s="282"/>
      <c r="J781" s="47"/>
      <c r="K781" s="47"/>
      <c r="L781" s="47"/>
      <c r="M781" s="47"/>
      <c r="N781" s="47"/>
      <c r="O781" s="47"/>
      <c r="P781" s="282"/>
    </row>
    <row r="782" spans="1:16" s="290" customFormat="1" ht="12.75">
      <c r="A782" s="257"/>
      <c r="B782" s="47"/>
      <c r="C782" s="308"/>
      <c r="D782" s="47"/>
      <c r="E782" s="47"/>
      <c r="F782" s="47"/>
      <c r="G782" s="47"/>
      <c r="H782" s="47"/>
      <c r="I782" s="282"/>
      <c r="J782" s="47"/>
      <c r="K782" s="47"/>
      <c r="L782" s="47"/>
      <c r="M782" s="47"/>
      <c r="N782" s="47"/>
      <c r="O782" s="47"/>
      <c r="P782" s="282"/>
    </row>
    <row r="783" spans="1:16" s="290" customFormat="1" ht="12.75">
      <c r="A783" s="257"/>
      <c r="B783" s="47"/>
      <c r="C783" s="308"/>
      <c r="D783" s="47"/>
      <c r="E783" s="47"/>
      <c r="F783" s="47"/>
      <c r="G783" s="47"/>
      <c r="H783" s="47"/>
      <c r="I783" s="282"/>
      <c r="J783" s="47"/>
      <c r="K783" s="47"/>
      <c r="L783" s="47"/>
      <c r="M783" s="47"/>
      <c r="N783" s="47"/>
      <c r="O783" s="47"/>
      <c r="P783" s="282"/>
    </row>
    <row r="784" spans="1:16" s="290" customFormat="1" ht="12.75">
      <c r="A784" s="257"/>
      <c r="B784" s="47"/>
      <c r="C784" s="308"/>
      <c r="D784" s="47"/>
      <c r="E784" s="47"/>
      <c r="F784" s="47"/>
      <c r="G784" s="47"/>
      <c r="H784" s="47"/>
      <c r="I784" s="282"/>
      <c r="J784" s="47"/>
      <c r="K784" s="47"/>
      <c r="L784" s="47"/>
      <c r="M784" s="47"/>
      <c r="N784" s="47"/>
      <c r="O784" s="47"/>
      <c r="P784" s="282"/>
    </row>
    <row r="785" spans="1:16" s="290" customFormat="1" ht="12.75">
      <c r="A785" s="257"/>
      <c r="B785" s="47"/>
      <c r="C785" s="308"/>
      <c r="D785" s="47"/>
      <c r="E785" s="47"/>
      <c r="F785" s="47"/>
      <c r="G785" s="47"/>
      <c r="H785" s="47"/>
      <c r="I785" s="282"/>
      <c r="J785" s="47"/>
      <c r="K785" s="47"/>
      <c r="L785" s="47"/>
      <c r="M785" s="47"/>
      <c r="N785" s="47"/>
      <c r="O785" s="47"/>
      <c r="P785" s="282"/>
    </row>
    <row r="786" spans="1:16" s="290" customFormat="1" ht="12.75">
      <c r="A786" s="257"/>
      <c r="B786" s="47"/>
      <c r="C786" s="308"/>
      <c r="D786" s="47"/>
      <c r="E786" s="47"/>
      <c r="F786" s="47"/>
      <c r="G786" s="47"/>
      <c r="H786" s="47"/>
      <c r="I786" s="282"/>
      <c r="J786" s="47"/>
      <c r="K786" s="47"/>
      <c r="L786" s="47"/>
      <c r="M786" s="47"/>
      <c r="N786" s="47"/>
      <c r="O786" s="47"/>
      <c r="P786" s="282"/>
    </row>
    <row r="787" spans="1:16" s="290" customFormat="1" ht="12.75">
      <c r="A787" s="257"/>
      <c r="B787" s="47"/>
      <c r="C787" s="308"/>
      <c r="D787" s="47"/>
      <c r="E787" s="47"/>
      <c r="F787" s="47"/>
      <c r="G787" s="47"/>
      <c r="H787" s="47"/>
      <c r="I787" s="282"/>
      <c r="J787" s="47"/>
      <c r="K787" s="47"/>
      <c r="L787" s="47"/>
      <c r="M787" s="47"/>
      <c r="N787" s="47"/>
      <c r="O787" s="47"/>
      <c r="P787" s="282"/>
    </row>
    <row r="788" spans="1:16" s="290" customFormat="1" ht="12.75">
      <c r="A788" s="257"/>
      <c r="B788" s="47"/>
      <c r="C788" s="308"/>
      <c r="D788" s="47"/>
      <c r="E788" s="47"/>
      <c r="F788" s="47"/>
      <c r="G788" s="47"/>
      <c r="H788" s="47"/>
      <c r="I788" s="282"/>
      <c r="J788" s="47"/>
      <c r="K788" s="47"/>
      <c r="L788" s="47"/>
      <c r="M788" s="47"/>
      <c r="N788" s="47"/>
      <c r="O788" s="47"/>
      <c r="P788" s="282"/>
    </row>
    <row r="789" spans="1:16" s="290" customFormat="1" ht="12.75">
      <c r="A789" s="257"/>
      <c r="B789" s="47"/>
      <c r="C789" s="308"/>
      <c r="D789" s="47"/>
      <c r="E789" s="47"/>
      <c r="F789" s="47"/>
      <c r="G789" s="47"/>
      <c r="H789" s="47"/>
      <c r="I789" s="282"/>
      <c r="J789" s="47"/>
      <c r="K789" s="47"/>
      <c r="L789" s="47"/>
      <c r="M789" s="47"/>
      <c r="N789" s="47"/>
      <c r="O789" s="47"/>
      <c r="P789" s="282"/>
    </row>
    <row r="790" spans="1:16" s="290" customFormat="1" ht="12.75">
      <c r="A790" s="257"/>
      <c r="B790" s="47"/>
      <c r="C790" s="308"/>
      <c r="D790" s="47"/>
      <c r="E790" s="47"/>
      <c r="F790" s="47"/>
      <c r="G790" s="47"/>
      <c r="H790" s="47"/>
      <c r="I790" s="282"/>
      <c r="J790" s="47"/>
      <c r="K790" s="47"/>
      <c r="L790" s="47"/>
      <c r="M790" s="47"/>
      <c r="N790" s="47"/>
      <c r="O790" s="47"/>
      <c r="P790" s="282"/>
    </row>
    <row r="791" spans="1:16" s="290" customFormat="1" ht="12.75">
      <c r="A791" s="257"/>
      <c r="B791" s="47"/>
      <c r="C791" s="308"/>
      <c r="D791" s="47"/>
      <c r="E791" s="47"/>
      <c r="F791" s="47"/>
      <c r="G791" s="47"/>
      <c r="H791" s="47"/>
      <c r="I791" s="282"/>
      <c r="J791" s="47"/>
      <c r="K791" s="47"/>
      <c r="L791" s="47"/>
      <c r="M791" s="47"/>
      <c r="N791" s="47"/>
      <c r="O791" s="47"/>
      <c r="P791" s="282"/>
    </row>
    <row r="792" spans="1:16" s="290" customFormat="1" ht="12.75">
      <c r="A792" s="257"/>
      <c r="B792" s="47"/>
      <c r="C792" s="308"/>
      <c r="D792" s="47"/>
      <c r="E792" s="47"/>
      <c r="F792" s="47"/>
      <c r="G792" s="47"/>
      <c r="H792" s="47"/>
      <c r="I792" s="282"/>
      <c r="J792" s="47"/>
      <c r="K792" s="47"/>
      <c r="L792" s="47"/>
      <c r="M792" s="47"/>
      <c r="N792" s="47"/>
      <c r="O792" s="47"/>
      <c r="P792" s="282"/>
    </row>
    <row r="793" spans="1:16" s="290" customFormat="1" ht="12.75">
      <c r="A793" s="257"/>
      <c r="B793" s="47"/>
      <c r="C793" s="308"/>
      <c r="D793" s="47"/>
      <c r="E793" s="47"/>
      <c r="F793" s="47"/>
      <c r="G793" s="47"/>
      <c r="H793" s="47"/>
      <c r="I793" s="282"/>
      <c r="J793" s="47"/>
      <c r="K793" s="47"/>
      <c r="L793" s="47"/>
      <c r="M793" s="47"/>
      <c r="N793" s="47"/>
      <c r="O793" s="47"/>
      <c r="P793" s="282"/>
    </row>
    <row r="794" spans="1:16" s="290" customFormat="1" ht="12.75">
      <c r="A794" s="257"/>
      <c r="B794" s="47"/>
      <c r="C794" s="308"/>
      <c r="D794" s="47"/>
      <c r="E794" s="47"/>
      <c r="F794" s="47"/>
      <c r="G794" s="47"/>
      <c r="H794" s="47"/>
      <c r="I794" s="282"/>
      <c r="J794" s="47"/>
      <c r="K794" s="47"/>
      <c r="L794" s="47"/>
      <c r="M794" s="47"/>
      <c r="N794" s="47"/>
      <c r="O794" s="47"/>
      <c r="P794" s="282"/>
    </row>
    <row r="795" spans="1:16" s="290" customFormat="1" ht="12.75">
      <c r="A795" s="257"/>
      <c r="B795" s="47"/>
      <c r="C795" s="308"/>
      <c r="D795" s="47"/>
      <c r="E795" s="47"/>
      <c r="F795" s="47"/>
      <c r="G795" s="47"/>
      <c r="H795" s="47"/>
      <c r="I795" s="282"/>
      <c r="J795" s="47"/>
      <c r="K795" s="47"/>
      <c r="L795" s="47"/>
      <c r="M795" s="47"/>
      <c r="N795" s="47"/>
      <c r="O795" s="47"/>
      <c r="P795" s="282"/>
    </row>
    <row r="796" spans="1:16" s="290" customFormat="1" ht="12.75">
      <c r="A796" s="257"/>
      <c r="B796" s="47"/>
      <c r="C796" s="308"/>
      <c r="D796" s="47"/>
      <c r="E796" s="47"/>
      <c r="F796" s="47"/>
      <c r="G796" s="47"/>
      <c r="H796" s="47"/>
      <c r="I796" s="282"/>
      <c r="J796" s="47"/>
      <c r="K796" s="47"/>
      <c r="L796" s="47"/>
      <c r="M796" s="47"/>
      <c r="N796" s="47"/>
      <c r="O796" s="47"/>
      <c r="P796" s="282"/>
    </row>
    <row r="797" spans="1:16" s="290" customFormat="1" ht="12.75">
      <c r="A797" s="257"/>
      <c r="B797" s="47"/>
      <c r="C797" s="308"/>
      <c r="D797" s="47"/>
      <c r="E797" s="47"/>
      <c r="F797" s="47"/>
      <c r="G797" s="47"/>
      <c r="H797" s="47"/>
      <c r="I797" s="282"/>
      <c r="J797" s="47"/>
      <c r="K797" s="47"/>
      <c r="L797" s="47"/>
      <c r="M797" s="47"/>
      <c r="N797" s="47"/>
      <c r="O797" s="47"/>
      <c r="P797" s="282"/>
    </row>
    <row r="798" spans="1:16" s="290" customFormat="1" ht="12.75">
      <c r="A798" s="257"/>
      <c r="B798" s="47"/>
      <c r="C798" s="308"/>
      <c r="D798" s="47"/>
      <c r="E798" s="47"/>
      <c r="F798" s="47"/>
      <c r="G798" s="47"/>
      <c r="H798" s="47"/>
      <c r="I798" s="282"/>
      <c r="J798" s="47"/>
      <c r="K798" s="47"/>
      <c r="L798" s="47"/>
      <c r="M798" s="47"/>
      <c r="N798" s="47"/>
      <c r="O798" s="47"/>
      <c r="P798" s="282"/>
    </row>
    <row r="799" spans="1:16" s="290" customFormat="1" ht="12.75">
      <c r="A799" s="257"/>
      <c r="B799" s="47"/>
      <c r="C799" s="308"/>
      <c r="D799" s="47"/>
      <c r="E799" s="47"/>
      <c r="F799" s="47"/>
      <c r="G799" s="47"/>
      <c r="H799" s="47"/>
      <c r="I799" s="282"/>
      <c r="J799" s="47"/>
      <c r="K799" s="47"/>
      <c r="L799" s="47"/>
      <c r="M799" s="47"/>
      <c r="N799" s="47"/>
      <c r="O799" s="47"/>
      <c r="P799" s="282"/>
    </row>
    <row r="800" spans="1:16" s="290" customFormat="1" ht="12.75">
      <c r="A800" s="257"/>
      <c r="B800" s="47"/>
      <c r="C800" s="308"/>
      <c r="D800" s="47"/>
      <c r="E800" s="47"/>
      <c r="F800" s="47"/>
      <c r="G800" s="47"/>
      <c r="H800" s="47"/>
      <c r="I800" s="282"/>
      <c r="J800" s="47"/>
      <c r="K800" s="47"/>
      <c r="L800" s="47"/>
      <c r="M800" s="47"/>
      <c r="N800" s="47"/>
      <c r="O800" s="47"/>
      <c r="P800" s="282"/>
    </row>
    <row r="801" spans="1:16" s="290" customFormat="1" ht="12.75">
      <c r="A801" s="257"/>
      <c r="B801" s="47"/>
      <c r="C801" s="308"/>
      <c r="D801" s="47"/>
      <c r="E801" s="47"/>
      <c r="F801" s="47"/>
      <c r="G801" s="47"/>
      <c r="H801" s="47"/>
      <c r="I801" s="282"/>
      <c r="J801" s="47"/>
      <c r="K801" s="47"/>
      <c r="L801" s="47"/>
      <c r="M801" s="47"/>
      <c r="N801" s="47"/>
      <c r="O801" s="47"/>
      <c r="P801" s="282"/>
    </row>
    <row r="802" spans="1:16" s="290" customFormat="1" ht="12.75">
      <c r="A802" s="257"/>
      <c r="B802" s="47"/>
      <c r="C802" s="308"/>
      <c r="D802" s="47"/>
      <c r="E802" s="47"/>
      <c r="F802" s="47"/>
      <c r="G802" s="47"/>
      <c r="H802" s="47"/>
      <c r="I802" s="282"/>
      <c r="J802" s="47"/>
      <c r="K802" s="47"/>
      <c r="L802" s="47"/>
      <c r="M802" s="47"/>
      <c r="N802" s="47"/>
      <c r="O802" s="47"/>
      <c r="P802" s="282"/>
    </row>
    <row r="803" spans="1:16" s="290" customFormat="1" ht="12.75">
      <c r="A803" s="257"/>
      <c r="B803" s="47"/>
      <c r="C803" s="308"/>
      <c r="D803" s="47"/>
      <c r="E803" s="47"/>
      <c r="F803" s="47"/>
      <c r="G803" s="47"/>
      <c r="H803" s="47"/>
      <c r="I803" s="282"/>
      <c r="J803" s="47"/>
      <c r="K803" s="47"/>
      <c r="L803" s="47"/>
      <c r="M803" s="47"/>
      <c r="N803" s="47"/>
      <c r="O803" s="47"/>
      <c r="P803" s="282"/>
    </row>
    <row r="804" spans="1:16" s="290" customFormat="1" ht="12.75">
      <c r="A804" s="257"/>
      <c r="B804" s="47"/>
      <c r="C804" s="308"/>
      <c r="D804" s="47"/>
      <c r="E804" s="47"/>
      <c r="F804" s="47"/>
      <c r="G804" s="47"/>
      <c r="H804" s="47"/>
      <c r="I804" s="282"/>
      <c r="J804" s="47"/>
      <c r="K804" s="47"/>
      <c r="L804" s="47"/>
      <c r="M804" s="47"/>
      <c r="N804" s="47"/>
      <c r="O804" s="47"/>
      <c r="P804" s="282"/>
    </row>
    <row r="805" spans="1:16" s="290" customFormat="1" ht="12.75">
      <c r="A805" s="257"/>
      <c r="B805" s="47"/>
      <c r="C805" s="308"/>
      <c r="D805" s="47"/>
      <c r="E805" s="47"/>
      <c r="F805" s="47"/>
      <c r="G805" s="47"/>
      <c r="H805" s="47"/>
      <c r="I805" s="282"/>
      <c r="J805" s="47"/>
      <c r="K805" s="47"/>
      <c r="L805" s="47"/>
      <c r="M805" s="47"/>
      <c r="N805" s="47"/>
      <c r="O805" s="47"/>
      <c r="P805" s="282"/>
    </row>
    <row r="806" spans="1:16" s="290" customFormat="1" ht="12.75">
      <c r="A806" s="257"/>
      <c r="B806" s="47"/>
      <c r="C806" s="308"/>
      <c r="D806" s="47"/>
      <c r="E806" s="47"/>
      <c r="F806" s="47"/>
      <c r="G806" s="47"/>
      <c r="H806" s="47"/>
      <c r="I806" s="282"/>
      <c r="J806" s="47"/>
      <c r="K806" s="47"/>
      <c r="L806" s="47"/>
      <c r="M806" s="47"/>
      <c r="N806" s="47"/>
      <c r="O806" s="47"/>
      <c r="P806" s="282"/>
    </row>
    <row r="807" spans="1:16" s="290" customFormat="1" ht="12.75">
      <c r="A807" s="257"/>
      <c r="B807" s="47"/>
      <c r="C807" s="308"/>
      <c r="D807" s="47"/>
      <c r="E807" s="47"/>
      <c r="F807" s="47"/>
      <c r="G807" s="47"/>
      <c r="H807" s="47"/>
      <c r="I807" s="282"/>
      <c r="J807" s="47"/>
      <c r="K807" s="47"/>
      <c r="L807" s="47"/>
      <c r="M807" s="47"/>
      <c r="N807" s="47"/>
      <c r="O807" s="47"/>
      <c r="P807" s="282"/>
    </row>
    <row r="808" spans="1:16" s="290" customFormat="1" ht="12.75">
      <c r="A808" s="257"/>
      <c r="B808" s="47"/>
      <c r="C808" s="308"/>
      <c r="D808" s="47"/>
      <c r="E808" s="47"/>
      <c r="F808" s="47"/>
      <c r="G808" s="47"/>
      <c r="H808" s="47"/>
      <c r="I808" s="282"/>
      <c r="J808" s="47"/>
      <c r="K808" s="47"/>
      <c r="L808" s="47"/>
      <c r="M808" s="47"/>
      <c r="N808" s="47"/>
      <c r="O808" s="47"/>
      <c r="P808" s="282"/>
    </row>
    <row r="809" spans="1:16" s="290" customFormat="1" ht="12.75">
      <c r="A809" s="257"/>
      <c r="B809" s="47"/>
      <c r="C809" s="308"/>
      <c r="D809" s="47"/>
      <c r="E809" s="47"/>
      <c r="F809" s="47"/>
      <c r="G809" s="47"/>
      <c r="H809" s="47"/>
      <c r="I809" s="282"/>
      <c r="J809" s="47"/>
      <c r="K809" s="47"/>
      <c r="L809" s="47"/>
      <c r="M809" s="47"/>
      <c r="N809" s="47"/>
      <c r="O809" s="47"/>
      <c r="P809" s="282"/>
    </row>
    <row r="810" spans="1:16" s="290" customFormat="1" ht="12.75">
      <c r="A810" s="257"/>
      <c r="B810" s="47"/>
      <c r="C810" s="308"/>
      <c r="D810" s="47"/>
      <c r="E810" s="47"/>
      <c r="F810" s="47"/>
      <c r="G810" s="47"/>
      <c r="H810" s="47"/>
      <c r="I810" s="282"/>
      <c r="J810" s="47"/>
      <c r="K810" s="47"/>
      <c r="L810" s="47"/>
      <c r="M810" s="47"/>
      <c r="N810" s="47"/>
      <c r="O810" s="47"/>
      <c r="P810" s="282"/>
    </row>
    <row r="811" spans="1:16" s="290" customFormat="1" ht="12.75">
      <c r="A811" s="257"/>
      <c r="B811" s="47"/>
      <c r="C811" s="308"/>
      <c r="D811" s="47"/>
      <c r="E811" s="47"/>
      <c r="F811" s="47"/>
      <c r="G811" s="47"/>
      <c r="H811" s="47"/>
      <c r="I811" s="282"/>
      <c r="J811" s="47"/>
      <c r="K811" s="47"/>
      <c r="L811" s="47"/>
      <c r="M811" s="47"/>
      <c r="N811" s="47"/>
      <c r="O811" s="47"/>
      <c r="P811" s="282"/>
    </row>
    <row r="812" spans="1:16" s="290" customFormat="1" ht="12.75">
      <c r="A812" s="257"/>
      <c r="B812" s="47"/>
      <c r="C812" s="308"/>
      <c r="D812" s="47"/>
      <c r="E812" s="47"/>
      <c r="F812" s="47"/>
      <c r="G812" s="47"/>
      <c r="H812" s="47"/>
      <c r="I812" s="282"/>
      <c r="J812" s="47"/>
      <c r="K812" s="47"/>
      <c r="L812" s="47"/>
      <c r="M812" s="47"/>
      <c r="N812" s="47"/>
      <c r="O812" s="47"/>
      <c r="P812" s="282"/>
    </row>
    <row r="813" spans="1:16" s="290" customFormat="1" ht="12.75">
      <c r="A813" s="257"/>
      <c r="B813" s="47"/>
      <c r="C813" s="308"/>
      <c r="D813" s="47"/>
      <c r="E813" s="47"/>
      <c r="F813" s="47"/>
      <c r="G813" s="47"/>
      <c r="H813" s="47"/>
      <c r="I813" s="282"/>
      <c r="J813" s="47"/>
      <c r="K813" s="47"/>
      <c r="L813" s="47"/>
      <c r="M813" s="47"/>
      <c r="N813" s="47"/>
      <c r="O813" s="47"/>
      <c r="P813" s="282"/>
    </row>
    <row r="814" spans="1:16" s="290" customFormat="1" ht="12.75">
      <c r="A814" s="257"/>
      <c r="B814" s="47"/>
      <c r="C814" s="308"/>
      <c r="D814" s="47"/>
      <c r="E814" s="47"/>
      <c r="F814" s="47"/>
      <c r="G814" s="47"/>
      <c r="H814" s="47"/>
      <c r="I814" s="282"/>
      <c r="J814" s="47"/>
      <c r="K814" s="47"/>
      <c r="L814" s="47"/>
      <c r="M814" s="47"/>
      <c r="N814" s="47"/>
      <c r="O814" s="47"/>
      <c r="P814" s="282"/>
    </row>
    <row r="815" spans="1:16" s="290" customFormat="1" ht="12.75">
      <c r="A815" s="257"/>
      <c r="B815" s="47"/>
      <c r="C815" s="308"/>
      <c r="D815" s="47"/>
      <c r="E815" s="47"/>
      <c r="F815" s="47"/>
      <c r="G815" s="47"/>
      <c r="H815" s="47"/>
      <c r="I815" s="282"/>
      <c r="J815" s="47"/>
      <c r="K815" s="47"/>
      <c r="L815" s="47"/>
      <c r="M815" s="47"/>
      <c r="N815" s="47"/>
      <c r="O815" s="47"/>
      <c r="P815" s="282"/>
    </row>
    <row r="816" spans="1:16" s="290" customFormat="1" ht="12.75">
      <c r="A816" s="257"/>
      <c r="B816" s="47"/>
      <c r="C816" s="308"/>
      <c r="D816" s="47"/>
      <c r="E816" s="47"/>
      <c r="F816" s="47"/>
      <c r="G816" s="47"/>
      <c r="H816" s="47"/>
      <c r="I816" s="282"/>
      <c r="J816" s="47"/>
      <c r="K816" s="47"/>
      <c r="L816" s="47"/>
      <c r="M816" s="47"/>
      <c r="N816" s="47"/>
      <c r="O816" s="47"/>
      <c r="P816" s="282"/>
    </row>
    <row r="817" spans="1:16" s="290" customFormat="1" ht="12.75">
      <c r="A817" s="257"/>
      <c r="B817" s="47"/>
      <c r="C817" s="308"/>
      <c r="D817" s="47"/>
      <c r="E817" s="47"/>
      <c r="F817" s="47"/>
      <c r="G817" s="47"/>
      <c r="H817" s="47"/>
      <c r="I817" s="282"/>
      <c r="J817" s="47"/>
      <c r="K817" s="47"/>
      <c r="L817" s="47"/>
      <c r="M817" s="47"/>
      <c r="N817" s="47"/>
      <c r="O817" s="47"/>
      <c r="P817" s="282"/>
    </row>
  </sheetData>
  <mergeCells count="10">
    <mergeCell ref="P5:P6"/>
    <mergeCell ref="Q5:Q6"/>
    <mergeCell ref="E5:E6"/>
    <mergeCell ref="F5:K5"/>
    <mergeCell ref="L5:N5"/>
    <mergeCell ref="O5:O6"/>
    <mergeCell ref="A5:A6"/>
    <mergeCell ref="B5:B6"/>
    <mergeCell ref="C5:C6"/>
    <mergeCell ref="D5:D6"/>
  </mergeCells>
  <printOptions horizontalCentered="1"/>
  <pageMargins left="0" right="0" top="0.7874015748031497" bottom="0.3937007874015748" header="0.5905511811023623" footer="0"/>
  <pageSetup horizontalDpi="600" verticalDpi="600" orientation="landscape" paperSize="9" scale="70" r:id="rId2"/>
  <headerFooter alignWithMargins="0">
    <oddHeader>&amp;C&amp;"Times New Roman CE,Normál"3. sz. kimutatás - &amp;P. oldal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4">
      <selection activeCell="B13" sqref="B13"/>
    </sheetView>
  </sheetViews>
  <sheetFormatPr defaultColWidth="9.00390625" defaultRowHeight="12.75"/>
  <cols>
    <col min="1" max="1" width="5.125" style="46" customWidth="1"/>
    <col min="2" max="2" width="54.875" style="14" customWidth="1"/>
    <col min="3" max="3" width="9.875" style="25" customWidth="1"/>
    <col min="4" max="5" width="10.00390625" style="25" customWidth="1"/>
    <col min="6" max="6" width="10.00390625" style="78" customWidth="1"/>
    <col min="7" max="16384" width="9.25390625" style="14" customWidth="1"/>
  </cols>
  <sheetData>
    <row r="1" spans="1:6" ht="12.75">
      <c r="A1" s="14" t="s">
        <v>811</v>
      </c>
      <c r="C1" s="76"/>
      <c r="D1" s="76"/>
      <c r="E1" s="76"/>
      <c r="F1" s="116" t="s">
        <v>1033</v>
      </c>
    </row>
    <row r="2" ht="49.5" customHeight="1"/>
    <row r="3" ht="48" customHeight="1"/>
    <row r="4" spans="3:6" ht="18" customHeight="1" thickBot="1">
      <c r="C4" s="76"/>
      <c r="D4" s="76"/>
      <c r="E4" s="76"/>
      <c r="F4" s="116" t="s">
        <v>609</v>
      </c>
    </row>
    <row r="5" spans="1:6" s="10" customFormat="1" ht="61.5" customHeight="1" thickBot="1">
      <c r="A5" s="4" t="s">
        <v>818</v>
      </c>
      <c r="B5" s="4" t="s">
        <v>620</v>
      </c>
      <c r="C5" s="9" t="s">
        <v>334</v>
      </c>
      <c r="D5" s="9" t="s">
        <v>335</v>
      </c>
      <c r="E5" s="9" t="s">
        <v>411</v>
      </c>
      <c r="F5" s="117" t="s">
        <v>621</v>
      </c>
    </row>
    <row r="6" ht="12" customHeight="1"/>
    <row r="7" spans="1:6" ht="18" customHeight="1">
      <c r="A7" s="11"/>
      <c r="B7" s="12" t="s">
        <v>622</v>
      </c>
      <c r="C7" s="13"/>
      <c r="D7" s="13"/>
      <c r="E7" s="13"/>
      <c r="F7" s="77"/>
    </row>
    <row r="8" ht="12" customHeight="1">
      <c r="C8" s="7"/>
    </row>
    <row r="9" spans="1:6" ht="18" customHeight="1">
      <c r="A9" s="11"/>
      <c r="B9" s="12" t="s">
        <v>638</v>
      </c>
      <c r="C9" s="13"/>
      <c r="D9" s="13"/>
      <c r="E9" s="13"/>
      <c r="F9" s="77"/>
    </row>
    <row r="10" ht="15.75" customHeight="1"/>
    <row r="11" spans="1:2" ht="15.75" customHeight="1">
      <c r="A11" s="46" t="s">
        <v>610</v>
      </c>
      <c r="B11" s="14" t="s">
        <v>844</v>
      </c>
    </row>
    <row r="12" spans="1:2" ht="14.25" customHeight="1">
      <c r="A12" s="46" t="s">
        <v>611</v>
      </c>
      <c r="B12" s="14" t="s">
        <v>819</v>
      </c>
    </row>
    <row r="13" spans="1:2" ht="14.25" customHeight="1">
      <c r="A13" s="46" t="s">
        <v>612</v>
      </c>
      <c r="B13" s="14" t="s">
        <v>820</v>
      </c>
    </row>
    <row r="14" spans="1:2" ht="14.25" customHeight="1">
      <c r="A14" s="46" t="s">
        <v>613</v>
      </c>
      <c r="B14" s="14" t="s">
        <v>821</v>
      </c>
    </row>
    <row r="15" spans="1:2" ht="14.25" customHeight="1">
      <c r="A15" s="46" t="s">
        <v>614</v>
      </c>
      <c r="B15" s="14" t="s">
        <v>827</v>
      </c>
    </row>
    <row r="16" spans="1:2" ht="14.25" customHeight="1">
      <c r="A16" s="46" t="s">
        <v>615</v>
      </c>
      <c r="B16" s="14" t="s">
        <v>1035</v>
      </c>
    </row>
    <row r="17" spans="1:2" ht="14.25" customHeight="1">
      <c r="A17" s="46" t="s">
        <v>616</v>
      </c>
      <c r="B17" s="14" t="s">
        <v>828</v>
      </c>
    </row>
    <row r="18" spans="1:2" ht="14.25" customHeight="1">
      <c r="A18" s="46" t="s">
        <v>617</v>
      </c>
      <c r="B18" s="14" t="s">
        <v>829</v>
      </c>
    </row>
    <row r="19" spans="1:2" ht="14.25" customHeight="1">
      <c r="A19" s="46" t="s">
        <v>624</v>
      </c>
      <c r="B19" s="14" t="s">
        <v>936</v>
      </c>
    </row>
    <row r="20" spans="1:2" ht="14.25" customHeight="1">
      <c r="A20" s="46" t="s">
        <v>625</v>
      </c>
      <c r="B20" s="14" t="s">
        <v>1034</v>
      </c>
    </row>
    <row r="21" spans="1:2" ht="14.25" customHeight="1">
      <c r="A21" s="46" t="s">
        <v>626</v>
      </c>
      <c r="B21" s="14" t="s">
        <v>803</v>
      </c>
    </row>
    <row r="22" spans="1:2" ht="14.25" customHeight="1">
      <c r="A22" s="46" t="s">
        <v>628</v>
      </c>
      <c r="B22" s="14" t="s">
        <v>830</v>
      </c>
    </row>
    <row r="23" spans="1:2" ht="14.25" customHeight="1">
      <c r="A23" s="46" t="s">
        <v>629</v>
      </c>
      <c r="B23" s="14" t="s">
        <v>935</v>
      </c>
    </row>
    <row r="24" spans="1:2" ht="14.25" customHeight="1">
      <c r="A24" s="46" t="s">
        <v>630</v>
      </c>
      <c r="B24" s="14" t="s">
        <v>823</v>
      </c>
    </row>
    <row r="25" spans="1:2" ht="14.25" customHeight="1">
      <c r="A25" s="46" t="s">
        <v>631</v>
      </c>
      <c r="B25" s="14" t="s">
        <v>824</v>
      </c>
    </row>
    <row r="26" spans="1:2" ht="14.25" customHeight="1">
      <c r="A26" s="46" t="s">
        <v>632</v>
      </c>
      <c r="B26" s="14" t="s">
        <v>825</v>
      </c>
    </row>
    <row r="27" spans="1:2" ht="14.25" customHeight="1">
      <c r="A27" s="46" t="s">
        <v>633</v>
      </c>
      <c r="B27" s="14" t="s">
        <v>627</v>
      </c>
    </row>
    <row r="28" spans="1:2" ht="14.25" customHeight="1">
      <c r="A28" s="46" t="s">
        <v>634</v>
      </c>
      <c r="B28" s="14" t="s">
        <v>930</v>
      </c>
    </row>
    <row r="29" spans="1:2" ht="14.25" customHeight="1">
      <c r="A29" s="46" t="s">
        <v>911</v>
      </c>
      <c r="B29" s="14" t="s">
        <v>931</v>
      </c>
    </row>
    <row r="30" spans="1:2" ht="14.25" customHeight="1">
      <c r="A30" s="46" t="s">
        <v>912</v>
      </c>
      <c r="B30" s="14" t="s">
        <v>932</v>
      </c>
    </row>
    <row r="31" spans="1:2" ht="14.25" customHeight="1">
      <c r="A31" s="46" t="s">
        <v>913</v>
      </c>
      <c r="B31" s="14" t="s">
        <v>910</v>
      </c>
    </row>
    <row r="32" spans="1:2" ht="14.25" customHeight="1">
      <c r="A32" s="46" t="s">
        <v>914</v>
      </c>
      <c r="B32" s="14" t="s">
        <v>804</v>
      </c>
    </row>
    <row r="33" spans="1:2" ht="14.25" customHeight="1">
      <c r="A33" s="46" t="s">
        <v>915</v>
      </c>
      <c r="B33" s="14" t="s">
        <v>806</v>
      </c>
    </row>
    <row r="34" spans="1:2" ht="19.5" customHeight="1">
      <c r="A34" s="46" t="s">
        <v>916</v>
      </c>
      <c r="B34" s="14" t="s">
        <v>848</v>
      </c>
    </row>
    <row r="35" ht="19.5" customHeight="1"/>
    <row r="36" spans="1:6" ht="18" customHeight="1">
      <c r="A36" s="11"/>
      <c r="B36" s="12" t="s">
        <v>805</v>
      </c>
      <c r="C36" s="13"/>
      <c r="D36" s="13"/>
      <c r="E36" s="13"/>
      <c r="F36" s="77"/>
    </row>
    <row r="37" ht="15" customHeight="1" thickBot="1"/>
    <row r="38" spans="1:6" ht="16.5" customHeight="1" thickBot="1">
      <c r="A38" s="5"/>
      <c r="B38" s="19" t="s">
        <v>640</v>
      </c>
      <c r="C38" s="20"/>
      <c r="D38" s="20"/>
      <c r="E38" s="20"/>
      <c r="F38" s="79"/>
    </row>
  </sheetData>
  <printOptions horizontalCentered="1"/>
  <pageMargins left="0.3937007874015748" right="0.3937007874015748" top="0.7874015748031497" bottom="0.7874015748031497" header="0.6299212598425197" footer="0"/>
  <pageSetup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showGridLines="0" showZeros="0" workbookViewId="0" topLeftCell="A1">
      <selection activeCell="C12" sqref="C12"/>
    </sheetView>
  </sheetViews>
  <sheetFormatPr defaultColWidth="9.00390625" defaultRowHeight="12.75"/>
  <cols>
    <col min="1" max="1" width="4.00390625" style="46" customWidth="1"/>
    <col min="2" max="2" width="52.125" style="14" customWidth="1"/>
    <col min="3" max="5" width="10.125" style="25" customWidth="1"/>
    <col min="6" max="6" width="10.125" style="78" customWidth="1"/>
    <col min="7" max="16384" width="9.25390625" style="14" customWidth="1"/>
  </cols>
  <sheetData>
    <row r="1" spans="1:6" ht="12.75">
      <c r="A1" s="14" t="s">
        <v>811</v>
      </c>
      <c r="C1" s="76"/>
      <c r="D1" s="76"/>
      <c r="E1" s="76"/>
      <c r="F1" s="116" t="s">
        <v>636</v>
      </c>
    </row>
    <row r="2" spans="1:6" ht="27.75" customHeight="1">
      <c r="A2" s="14"/>
      <c r="C2" s="76"/>
      <c r="D2" s="76"/>
      <c r="E2" s="76"/>
      <c r="F2" s="116"/>
    </row>
    <row r="3" ht="11.25" customHeight="1"/>
    <row r="4" ht="55.5" customHeight="1"/>
    <row r="5" ht="13.5" customHeight="1"/>
    <row r="6" spans="3:6" ht="13.5" thickBot="1">
      <c r="C6" s="76"/>
      <c r="D6" s="76"/>
      <c r="E6" s="76"/>
      <c r="F6" s="116" t="s">
        <v>609</v>
      </c>
    </row>
    <row r="7" spans="1:6" s="10" customFormat="1" ht="63.75" customHeight="1" thickBot="1">
      <c r="A7" s="4" t="s">
        <v>818</v>
      </c>
      <c r="B7" s="4" t="s">
        <v>620</v>
      </c>
      <c r="C7" s="9" t="s">
        <v>334</v>
      </c>
      <c r="D7" s="9" t="s">
        <v>335</v>
      </c>
      <c r="E7" s="9" t="s">
        <v>411</v>
      </c>
      <c r="F7" s="117" t="s">
        <v>621</v>
      </c>
    </row>
    <row r="8" ht="12" customHeight="1"/>
    <row r="9" spans="1:6" ht="18" customHeight="1">
      <c r="A9" s="11"/>
      <c r="B9" s="12" t="s">
        <v>622</v>
      </c>
      <c r="C9" s="13"/>
      <c r="D9" s="13"/>
      <c r="E9" s="13"/>
      <c r="F9" s="77"/>
    </row>
    <row r="10" ht="12" customHeight="1"/>
    <row r="11" spans="1:6" ht="18" customHeight="1">
      <c r="A11" s="11"/>
      <c r="B11" s="12" t="s">
        <v>638</v>
      </c>
      <c r="C11" s="13"/>
      <c r="D11" s="13"/>
      <c r="E11" s="13"/>
      <c r="F11" s="77"/>
    </row>
    <row r="12" ht="12" customHeight="1"/>
    <row r="13" spans="1:4" ht="20.25" customHeight="1">
      <c r="A13" s="46" t="s">
        <v>610</v>
      </c>
      <c r="B13" s="14" t="s">
        <v>819</v>
      </c>
      <c r="D13" s="14"/>
    </row>
    <row r="14" spans="1:4" ht="20.25" customHeight="1">
      <c r="A14" s="46" t="s">
        <v>611</v>
      </c>
      <c r="B14" s="14" t="s">
        <v>820</v>
      </c>
      <c r="D14" s="14"/>
    </row>
    <row r="15" spans="1:4" ht="23.25" customHeight="1">
      <c r="A15" s="46" t="s">
        <v>612</v>
      </c>
      <c r="B15" s="14" t="s">
        <v>1035</v>
      </c>
      <c r="D15" s="14"/>
    </row>
    <row r="16" spans="1:4" ht="23.25" customHeight="1">
      <c r="A16" s="46" t="s">
        <v>613</v>
      </c>
      <c r="B16" s="14" t="s">
        <v>828</v>
      </c>
      <c r="D16" s="14"/>
    </row>
    <row r="17" spans="1:4" ht="23.25" customHeight="1">
      <c r="A17" s="46" t="s">
        <v>614</v>
      </c>
      <c r="B17" s="14" t="s">
        <v>829</v>
      </c>
      <c r="D17" s="14"/>
    </row>
    <row r="18" spans="1:4" ht="23.25" customHeight="1">
      <c r="A18" s="46" t="s">
        <v>615</v>
      </c>
      <c r="B18" s="14" t="s">
        <v>830</v>
      </c>
      <c r="D18" s="14"/>
    </row>
    <row r="19" spans="1:4" ht="23.25" customHeight="1">
      <c r="A19" s="46" t="s">
        <v>616</v>
      </c>
      <c r="B19" s="14" t="s">
        <v>831</v>
      </c>
      <c r="D19" s="14"/>
    </row>
    <row r="20" spans="1:4" ht="23.25" customHeight="1">
      <c r="A20" s="46" t="s">
        <v>617</v>
      </c>
      <c r="B20" s="14" t="s">
        <v>823</v>
      </c>
      <c r="D20" s="14"/>
    </row>
    <row r="21" spans="1:4" ht="23.25" customHeight="1">
      <c r="A21" s="46" t="s">
        <v>624</v>
      </c>
      <c r="B21" s="14" t="s">
        <v>824</v>
      </c>
      <c r="D21" s="14"/>
    </row>
    <row r="22" spans="1:4" ht="23.25" customHeight="1">
      <c r="A22" s="46" t="s">
        <v>625</v>
      </c>
      <c r="B22" s="14" t="s">
        <v>825</v>
      </c>
      <c r="D22" s="14"/>
    </row>
    <row r="23" spans="1:4" ht="23.25" customHeight="1">
      <c r="A23" s="46" t="s">
        <v>626</v>
      </c>
      <c r="B23" s="14" t="s">
        <v>931</v>
      </c>
      <c r="D23" s="14"/>
    </row>
    <row r="24" spans="1:4" ht="23.25" customHeight="1">
      <c r="A24" s="46" t="s">
        <v>628</v>
      </c>
      <c r="B24" s="14" t="s">
        <v>639</v>
      </c>
      <c r="D24" s="14"/>
    </row>
    <row r="25" spans="1:4" ht="23.25" customHeight="1">
      <c r="A25" s="46" t="s">
        <v>629</v>
      </c>
      <c r="B25" s="14" t="s">
        <v>589</v>
      </c>
      <c r="D25" s="14"/>
    </row>
    <row r="26" ht="17.25" customHeight="1"/>
    <row r="27" spans="1:6" ht="18" customHeight="1">
      <c r="A27" s="11"/>
      <c r="B27" s="12" t="s">
        <v>635</v>
      </c>
      <c r="C27" s="13"/>
      <c r="D27" s="13"/>
      <c r="E27" s="13"/>
      <c r="F27" s="77"/>
    </row>
    <row r="28" ht="12.75" customHeight="1" thickBot="1"/>
    <row r="29" spans="1:6" ht="21" customHeight="1" thickBot="1">
      <c r="A29" s="5"/>
      <c r="B29" s="19" t="s">
        <v>1008</v>
      </c>
      <c r="C29" s="20"/>
      <c r="D29" s="20"/>
      <c r="E29" s="20"/>
      <c r="F29" s="79"/>
    </row>
  </sheetData>
  <printOptions horizontalCentered="1"/>
  <pageMargins left="0.3937007874015748" right="0.3937007874015748" top="0.7874015748031497" bottom="0.3937007874015748" header="0.6299212598425197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showGridLines="0" showZeros="0" workbookViewId="0" topLeftCell="A4">
      <selection activeCell="B12" sqref="B12"/>
    </sheetView>
  </sheetViews>
  <sheetFormatPr defaultColWidth="10.75390625" defaultRowHeight="12.75"/>
  <cols>
    <col min="1" max="1" width="5.125" style="46" customWidth="1"/>
    <col min="2" max="2" width="60.625" style="14" customWidth="1"/>
    <col min="3" max="4" width="9.625" style="25" customWidth="1"/>
    <col min="5" max="5" width="8.625" style="25" customWidth="1"/>
    <col min="6" max="6" width="8.75390625" style="78" customWidth="1"/>
    <col min="7" max="16384" width="10.75390625" style="14" customWidth="1"/>
  </cols>
  <sheetData>
    <row r="1" spans="1:6" ht="12.75">
      <c r="A1" s="14" t="s">
        <v>811</v>
      </c>
      <c r="C1" s="76"/>
      <c r="D1" s="76"/>
      <c r="E1" s="76"/>
      <c r="F1" s="116" t="s">
        <v>1130</v>
      </c>
    </row>
    <row r="2" spans="1:6" ht="18.75" customHeight="1">
      <c r="A2" s="14"/>
      <c r="C2" s="76"/>
      <c r="D2" s="76"/>
      <c r="E2" s="76"/>
      <c r="F2" s="116"/>
    </row>
    <row r="3" ht="36.75" customHeight="1"/>
    <row r="4" ht="39" customHeight="1"/>
    <row r="5" spans="3:6" ht="18" customHeight="1" thickBot="1">
      <c r="C5" s="76"/>
      <c r="D5" s="76"/>
      <c r="E5" s="76"/>
      <c r="F5" s="116" t="s">
        <v>609</v>
      </c>
    </row>
    <row r="6" spans="1:6" s="10" customFormat="1" ht="65.25" customHeight="1" thickBot="1">
      <c r="A6" s="4" t="s">
        <v>818</v>
      </c>
      <c r="B6" s="4" t="s">
        <v>620</v>
      </c>
      <c r="C6" s="9" t="s">
        <v>334</v>
      </c>
      <c r="D6" s="9" t="s">
        <v>335</v>
      </c>
      <c r="E6" s="9" t="s">
        <v>411</v>
      </c>
      <c r="F6" s="117" t="s">
        <v>621</v>
      </c>
    </row>
    <row r="7" ht="12" customHeight="1"/>
    <row r="8" spans="1:6" ht="18" customHeight="1">
      <c r="A8" s="11"/>
      <c r="B8" s="12" t="s">
        <v>622</v>
      </c>
      <c r="C8" s="13"/>
      <c r="D8" s="13"/>
      <c r="E8" s="13"/>
      <c r="F8" s="77"/>
    </row>
    <row r="9" ht="12" customHeight="1"/>
    <row r="10" spans="1:6" ht="18" customHeight="1">
      <c r="A10" s="11"/>
      <c r="B10" s="12" t="s">
        <v>638</v>
      </c>
      <c r="C10" s="13"/>
      <c r="D10" s="13"/>
      <c r="E10" s="13"/>
      <c r="F10" s="77"/>
    </row>
    <row r="11" ht="15.75" customHeight="1"/>
    <row r="12" spans="1:2" ht="18" customHeight="1">
      <c r="A12" s="46" t="s">
        <v>610</v>
      </c>
      <c r="B12" s="14" t="s">
        <v>819</v>
      </c>
    </row>
    <row r="13" spans="1:2" ht="18" customHeight="1">
      <c r="A13" s="46" t="s">
        <v>611</v>
      </c>
      <c r="B13" s="14" t="s">
        <v>820</v>
      </c>
    </row>
    <row r="14" spans="1:2" ht="18" customHeight="1">
      <c r="A14" s="46" t="s">
        <v>612</v>
      </c>
      <c r="B14" s="14" t="s">
        <v>623</v>
      </c>
    </row>
    <row r="15" spans="1:2" ht="18" customHeight="1">
      <c r="A15" s="46" t="s">
        <v>613</v>
      </c>
      <c r="B15" s="14" t="s">
        <v>827</v>
      </c>
    </row>
    <row r="16" spans="1:2" ht="18" customHeight="1">
      <c r="A16" s="46" t="s">
        <v>614</v>
      </c>
      <c r="B16" s="14" t="s">
        <v>1035</v>
      </c>
    </row>
    <row r="17" spans="1:2" ht="18" customHeight="1">
      <c r="A17" s="46" t="s">
        <v>615</v>
      </c>
      <c r="B17" s="14" t="s">
        <v>822</v>
      </c>
    </row>
    <row r="18" spans="1:2" ht="18" customHeight="1">
      <c r="A18" s="46" t="s">
        <v>616</v>
      </c>
      <c r="B18" s="14" t="s">
        <v>936</v>
      </c>
    </row>
    <row r="19" spans="1:2" ht="18" customHeight="1">
      <c r="A19" s="46" t="s">
        <v>617</v>
      </c>
      <c r="B19" s="14" t="s">
        <v>933</v>
      </c>
    </row>
    <row r="20" spans="1:2" ht="18" customHeight="1">
      <c r="A20" s="46" t="s">
        <v>624</v>
      </c>
      <c r="B20" s="14" t="s">
        <v>934</v>
      </c>
    </row>
    <row r="21" spans="1:2" ht="18" customHeight="1">
      <c r="A21" s="46" t="s">
        <v>625</v>
      </c>
      <c r="B21" s="14" t="s">
        <v>935</v>
      </c>
    </row>
    <row r="22" spans="1:2" ht="18" customHeight="1">
      <c r="A22" s="46" t="s">
        <v>626</v>
      </c>
      <c r="B22" s="14" t="s">
        <v>823</v>
      </c>
    </row>
    <row r="23" spans="1:2" ht="18" customHeight="1">
      <c r="A23" s="46" t="s">
        <v>628</v>
      </c>
      <c r="B23" s="14" t="s">
        <v>824</v>
      </c>
    </row>
    <row r="24" spans="1:2" ht="18" customHeight="1">
      <c r="A24" s="46" t="s">
        <v>629</v>
      </c>
      <c r="B24" s="14" t="s">
        <v>825</v>
      </c>
    </row>
    <row r="25" spans="1:2" ht="18" customHeight="1">
      <c r="A25" s="46" t="s">
        <v>630</v>
      </c>
      <c r="B25" s="14" t="s">
        <v>627</v>
      </c>
    </row>
    <row r="26" spans="1:6" ht="18" customHeight="1">
      <c r="A26" s="46" t="s">
        <v>631</v>
      </c>
      <c r="B26" s="14" t="s">
        <v>639</v>
      </c>
      <c r="C26" s="14"/>
      <c r="D26" s="14"/>
      <c r="E26" s="14"/>
      <c r="F26" s="14"/>
    </row>
    <row r="27" spans="1:2" ht="18" customHeight="1">
      <c r="A27" s="46" t="s">
        <v>632</v>
      </c>
      <c r="B27" s="14" t="s">
        <v>826</v>
      </c>
    </row>
    <row r="28" ht="18" customHeight="1"/>
    <row r="29" spans="1:6" ht="18" customHeight="1">
      <c r="A29" s="11"/>
      <c r="B29" s="12" t="s">
        <v>635</v>
      </c>
      <c r="C29" s="13"/>
      <c r="D29" s="13"/>
      <c r="E29" s="13"/>
      <c r="F29" s="77"/>
    </row>
    <row r="30" spans="1:6" s="22" customFormat="1" ht="19.5" customHeight="1" thickBot="1">
      <c r="A30" s="15"/>
      <c r="B30" s="16"/>
      <c r="C30" s="17"/>
      <c r="D30" s="17"/>
      <c r="E30" s="17"/>
      <c r="F30" s="81"/>
    </row>
    <row r="31" spans="1:6" ht="21" customHeight="1" thickBot="1">
      <c r="A31" s="368" t="s">
        <v>641</v>
      </c>
      <c r="B31" s="369"/>
      <c r="C31" s="20"/>
      <c r="D31" s="20"/>
      <c r="E31" s="20"/>
      <c r="F31" s="79"/>
    </row>
  </sheetData>
  <mergeCells count="1">
    <mergeCell ref="A31:B31"/>
  </mergeCells>
  <printOptions horizontalCentered="1"/>
  <pageMargins left="0.3937007874015748" right="0.3937007874015748" top="0.7874015748031497" bottom="0.7874015748031497" header="0.6299212598425197" footer="0"/>
  <pageSetup horizontalDpi="600" verticalDpi="6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7"/>
  <sheetViews>
    <sheetView showGridLines="0" workbookViewId="0" topLeftCell="A4">
      <selection activeCell="B13" sqref="B13"/>
    </sheetView>
  </sheetViews>
  <sheetFormatPr defaultColWidth="10.75390625" defaultRowHeight="12.75"/>
  <cols>
    <col min="1" max="1" width="4.875" style="46" customWidth="1"/>
    <col min="2" max="2" width="60.875" style="14" customWidth="1"/>
    <col min="3" max="4" width="10.00390625" style="25" customWidth="1"/>
    <col min="5" max="5" width="8.375" style="25" customWidth="1"/>
    <col min="6" max="6" width="8.25390625" style="78" customWidth="1"/>
    <col min="7" max="16384" width="10.75390625" style="14" customWidth="1"/>
  </cols>
  <sheetData>
    <row r="1" spans="1:6" ht="12.75">
      <c r="A1" s="14" t="s">
        <v>811</v>
      </c>
      <c r="C1" s="76"/>
      <c r="D1" s="76"/>
      <c r="E1" s="76"/>
      <c r="F1" s="116" t="s">
        <v>1131</v>
      </c>
    </row>
    <row r="2" spans="1:6" ht="29.25" customHeight="1">
      <c r="A2" s="14"/>
      <c r="C2" s="76"/>
      <c r="D2" s="76"/>
      <c r="E2" s="76"/>
      <c r="F2" s="116"/>
    </row>
    <row r="3" ht="36" customHeight="1"/>
    <row r="4" ht="41.25" customHeight="1"/>
    <row r="5" spans="3:6" ht="18" customHeight="1" thickBot="1">
      <c r="C5" s="76"/>
      <c r="D5" s="76"/>
      <c r="E5" s="76"/>
      <c r="F5" s="116" t="s">
        <v>609</v>
      </c>
    </row>
    <row r="6" spans="1:6" s="10" customFormat="1" ht="63" customHeight="1" thickBot="1">
      <c r="A6" s="4" t="s">
        <v>818</v>
      </c>
      <c r="B6" s="4" t="s">
        <v>620</v>
      </c>
      <c r="C6" s="9" t="s">
        <v>334</v>
      </c>
      <c r="D6" s="9" t="s">
        <v>335</v>
      </c>
      <c r="E6" s="9" t="s">
        <v>411</v>
      </c>
      <c r="F6" s="117" t="s">
        <v>621</v>
      </c>
    </row>
    <row r="7" ht="15" customHeight="1"/>
    <row r="8" spans="1:6" ht="18" customHeight="1">
      <c r="A8" s="11"/>
      <c r="B8" s="12" t="s">
        <v>622</v>
      </c>
      <c r="C8" s="13"/>
      <c r="D8" s="13"/>
      <c r="E8" s="13"/>
      <c r="F8" s="77"/>
    </row>
    <row r="9" ht="15" customHeight="1"/>
    <row r="10" spans="1:6" ht="18" customHeight="1">
      <c r="A10" s="11"/>
      <c r="B10" s="12" t="s">
        <v>638</v>
      </c>
      <c r="C10" s="13"/>
      <c r="D10" s="13"/>
      <c r="E10" s="13"/>
      <c r="F10" s="77"/>
    </row>
    <row r="11" ht="15.75" customHeight="1"/>
    <row r="12" spans="1:2" ht="18" customHeight="1">
      <c r="A12" s="46" t="s">
        <v>610</v>
      </c>
      <c r="B12" s="14" t="s">
        <v>819</v>
      </c>
    </row>
    <row r="13" spans="1:2" ht="18" customHeight="1">
      <c r="A13" s="46" t="s">
        <v>611</v>
      </c>
      <c r="B13" s="14" t="s">
        <v>820</v>
      </c>
    </row>
    <row r="14" spans="1:2" ht="18" customHeight="1">
      <c r="A14" s="46" t="s">
        <v>612</v>
      </c>
      <c r="B14" s="14" t="s">
        <v>1035</v>
      </c>
    </row>
    <row r="15" spans="1:2" ht="18" customHeight="1">
      <c r="A15" s="46" t="s">
        <v>613</v>
      </c>
      <c r="B15" s="14" t="s">
        <v>822</v>
      </c>
    </row>
    <row r="16" spans="1:2" ht="18" customHeight="1">
      <c r="A16" s="46" t="s">
        <v>614</v>
      </c>
      <c r="B16" s="14" t="s">
        <v>933</v>
      </c>
    </row>
    <row r="17" spans="1:2" ht="18" customHeight="1">
      <c r="A17" s="46" t="s">
        <v>615</v>
      </c>
      <c r="B17" s="14" t="s">
        <v>934</v>
      </c>
    </row>
    <row r="18" spans="1:2" ht="18" customHeight="1">
      <c r="A18" s="46" t="s">
        <v>616</v>
      </c>
      <c r="B18" s="14" t="s">
        <v>935</v>
      </c>
    </row>
    <row r="19" spans="1:2" ht="18" customHeight="1">
      <c r="A19" s="46" t="s">
        <v>617</v>
      </c>
      <c r="B19" s="14" t="s">
        <v>823</v>
      </c>
    </row>
    <row r="20" spans="1:2" ht="18" customHeight="1">
      <c r="A20" s="46" t="s">
        <v>624</v>
      </c>
      <c r="B20" s="14" t="s">
        <v>824</v>
      </c>
    </row>
    <row r="21" spans="1:2" ht="18" customHeight="1">
      <c r="A21" s="46" t="s">
        <v>625</v>
      </c>
      <c r="B21" s="14" t="s">
        <v>825</v>
      </c>
    </row>
    <row r="22" spans="1:2" ht="18" customHeight="1">
      <c r="A22" s="46" t="s">
        <v>626</v>
      </c>
      <c r="B22" s="14" t="s">
        <v>627</v>
      </c>
    </row>
    <row r="23" spans="1:2" ht="18" customHeight="1">
      <c r="A23" s="46" t="s">
        <v>628</v>
      </c>
      <c r="B23" s="14" t="s">
        <v>639</v>
      </c>
    </row>
    <row r="24" ht="11.25" customHeight="1"/>
    <row r="25" spans="1:6" ht="18" customHeight="1">
      <c r="A25" s="11"/>
      <c r="B25" s="12" t="s">
        <v>635</v>
      </c>
      <c r="C25" s="13"/>
      <c r="D25" s="13"/>
      <c r="E25" s="13"/>
      <c r="F25" s="77"/>
    </row>
    <row r="26" spans="1:6" s="22" customFormat="1" ht="19.5" customHeight="1" thickBot="1">
      <c r="A26" s="15"/>
      <c r="B26" s="16"/>
      <c r="C26" s="17"/>
      <c r="D26" s="17"/>
      <c r="E26" s="17"/>
      <c r="F26" s="81"/>
    </row>
    <row r="27" spans="1:6" ht="21" customHeight="1" thickBot="1">
      <c r="A27" s="368" t="s">
        <v>642</v>
      </c>
      <c r="B27" s="369"/>
      <c r="C27" s="20"/>
      <c r="D27" s="20"/>
      <c r="E27" s="20"/>
      <c r="F27" s="79"/>
    </row>
  </sheetData>
  <mergeCells count="1">
    <mergeCell ref="A27:B27"/>
  </mergeCells>
  <printOptions horizontalCentered="1"/>
  <pageMargins left="0.3937007874015748" right="0.3937007874015748" top="0.7874015748031497" bottom="0.7874015748031497" header="0.6299212598425197" footer="0"/>
  <pageSetup horizontalDpi="600" verticalDpi="6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0"/>
  <sheetViews>
    <sheetView showGridLines="0" workbookViewId="0" topLeftCell="B4">
      <selection activeCell="C13" sqref="C13"/>
    </sheetView>
  </sheetViews>
  <sheetFormatPr defaultColWidth="9.00390625" defaultRowHeight="12.75"/>
  <cols>
    <col min="1" max="1" width="4.875" style="46" customWidth="1"/>
    <col min="2" max="2" width="55.75390625" style="14" customWidth="1"/>
    <col min="3" max="5" width="10.375" style="25" customWidth="1"/>
    <col min="6" max="6" width="10.375" style="78" customWidth="1"/>
    <col min="7" max="16384" width="9.25390625" style="14" customWidth="1"/>
  </cols>
  <sheetData>
    <row r="1" spans="1:6" ht="12.75">
      <c r="A1" s="14" t="s">
        <v>811</v>
      </c>
      <c r="C1" s="76"/>
      <c r="D1" s="76"/>
      <c r="E1" s="76"/>
      <c r="F1" s="116" t="s">
        <v>841</v>
      </c>
    </row>
    <row r="2" spans="1:6" ht="32.25" customHeight="1">
      <c r="A2" s="14"/>
      <c r="C2" s="76"/>
      <c r="D2" s="76"/>
      <c r="E2" s="76"/>
      <c r="F2" s="116"/>
    </row>
    <row r="3" ht="37.5" customHeight="1"/>
    <row r="4" ht="38.25" customHeight="1"/>
    <row r="5" spans="3:6" ht="18" customHeight="1" thickBot="1">
      <c r="C5" s="76"/>
      <c r="D5" s="76"/>
      <c r="E5" s="76"/>
      <c r="F5" s="116" t="s">
        <v>609</v>
      </c>
    </row>
    <row r="6" spans="1:6" s="10" customFormat="1" ht="51" customHeight="1" thickBot="1">
      <c r="A6" s="4" t="s">
        <v>818</v>
      </c>
      <c r="B6" s="4" t="s">
        <v>620</v>
      </c>
      <c r="C6" s="9" t="s">
        <v>334</v>
      </c>
      <c r="D6" s="9" t="s">
        <v>335</v>
      </c>
      <c r="E6" s="9" t="s">
        <v>411</v>
      </c>
      <c r="F6" s="117" t="s">
        <v>621</v>
      </c>
    </row>
    <row r="7" ht="12" customHeight="1"/>
    <row r="8" spans="1:6" ht="18" customHeight="1">
      <c r="A8" s="11"/>
      <c r="B8" s="12" t="s">
        <v>622</v>
      </c>
      <c r="C8" s="13"/>
      <c r="D8" s="13"/>
      <c r="E8" s="13"/>
      <c r="F8" s="77"/>
    </row>
    <row r="9" ht="12" customHeight="1"/>
    <row r="10" spans="1:6" ht="18" customHeight="1">
      <c r="A10" s="11"/>
      <c r="B10" s="12" t="s">
        <v>638</v>
      </c>
      <c r="C10" s="13"/>
      <c r="D10" s="13"/>
      <c r="E10" s="13"/>
      <c r="F10" s="77"/>
    </row>
    <row r="11" ht="15.75" customHeight="1"/>
    <row r="12" spans="1:2" ht="18" customHeight="1">
      <c r="A12" s="46" t="s">
        <v>610</v>
      </c>
      <c r="B12" s="14" t="s">
        <v>819</v>
      </c>
    </row>
    <row r="13" spans="1:2" ht="18" customHeight="1">
      <c r="A13" s="46" t="s">
        <v>611</v>
      </c>
      <c r="B13" s="14" t="s">
        <v>820</v>
      </c>
    </row>
    <row r="14" spans="1:2" ht="18" customHeight="1">
      <c r="A14" s="46" t="s">
        <v>612</v>
      </c>
      <c r="B14" s="14" t="s">
        <v>1035</v>
      </c>
    </row>
    <row r="15" spans="1:2" ht="18" customHeight="1">
      <c r="A15" s="46" t="s">
        <v>613</v>
      </c>
      <c r="B15" s="14" t="s">
        <v>828</v>
      </c>
    </row>
    <row r="16" spans="1:2" ht="18" customHeight="1">
      <c r="A16" s="46" t="s">
        <v>614</v>
      </c>
      <c r="B16" s="14" t="s">
        <v>1034</v>
      </c>
    </row>
    <row r="17" spans="1:2" ht="18" customHeight="1">
      <c r="A17" s="46" t="s">
        <v>615</v>
      </c>
      <c r="B17" s="14" t="s">
        <v>933</v>
      </c>
    </row>
    <row r="18" spans="1:2" ht="18" customHeight="1">
      <c r="A18" s="46" t="s">
        <v>616</v>
      </c>
      <c r="B18" s="14" t="s">
        <v>934</v>
      </c>
    </row>
    <row r="19" spans="1:2" ht="18" customHeight="1">
      <c r="A19" s="46" t="s">
        <v>617</v>
      </c>
      <c r="B19" s="14" t="s">
        <v>935</v>
      </c>
    </row>
    <row r="20" spans="1:2" ht="18" customHeight="1">
      <c r="A20" s="46" t="s">
        <v>624</v>
      </c>
      <c r="B20" s="14" t="s">
        <v>823</v>
      </c>
    </row>
    <row r="21" spans="1:2" ht="18" customHeight="1">
      <c r="A21" s="46" t="s">
        <v>625</v>
      </c>
      <c r="B21" s="14" t="s">
        <v>824</v>
      </c>
    </row>
    <row r="22" spans="1:2" ht="18" customHeight="1">
      <c r="A22" s="46" t="s">
        <v>626</v>
      </c>
      <c r="B22" s="14" t="s">
        <v>825</v>
      </c>
    </row>
    <row r="23" spans="1:3" ht="18" customHeight="1">
      <c r="A23" s="46" t="s">
        <v>628</v>
      </c>
      <c r="B23" s="14" t="s">
        <v>627</v>
      </c>
      <c r="C23" s="14"/>
    </row>
    <row r="24" spans="1:3" ht="18" customHeight="1">
      <c r="A24" s="46" t="s">
        <v>629</v>
      </c>
      <c r="B24" s="14" t="s">
        <v>639</v>
      </c>
      <c r="C24" s="14"/>
    </row>
    <row r="25" ht="11.25" customHeight="1"/>
    <row r="26" spans="1:6" ht="18" customHeight="1">
      <c r="A26" s="13"/>
      <c r="B26" s="37" t="s">
        <v>635</v>
      </c>
      <c r="C26" s="13"/>
      <c r="D26" s="13"/>
      <c r="E26" s="13"/>
      <c r="F26" s="77"/>
    </row>
    <row r="27" spans="1:6" ht="17.25" customHeight="1" thickBot="1">
      <c r="A27" s="137"/>
      <c r="B27" s="138"/>
      <c r="C27" s="139"/>
      <c r="D27" s="139"/>
      <c r="E27" s="139"/>
      <c r="F27" s="140"/>
    </row>
    <row r="28" spans="1:6" ht="18" customHeight="1" thickBot="1">
      <c r="A28" s="370" t="s">
        <v>847</v>
      </c>
      <c r="B28" s="370"/>
      <c r="C28" s="20"/>
      <c r="D28" s="20"/>
      <c r="E28" s="20"/>
      <c r="F28" s="79"/>
    </row>
    <row r="29" spans="1:6" s="22" customFormat="1" ht="19.5" customHeight="1">
      <c r="A29" s="15"/>
      <c r="B29" s="16"/>
      <c r="C29" s="17"/>
      <c r="D29" s="25"/>
      <c r="E29" s="25"/>
      <c r="F29" s="78"/>
    </row>
    <row r="30" spans="1:3" ht="21" customHeight="1">
      <c r="A30" s="14"/>
      <c r="C30" s="14"/>
    </row>
  </sheetData>
  <mergeCells count="1">
    <mergeCell ref="A28:B28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2"/>
  <sheetViews>
    <sheetView showGridLines="0" workbookViewId="0" topLeftCell="A4">
      <selection activeCell="E13" sqref="E13"/>
    </sheetView>
  </sheetViews>
  <sheetFormatPr defaultColWidth="9.00390625" defaultRowHeight="12.75"/>
  <cols>
    <col min="1" max="1" width="5.00390625" style="46" customWidth="1"/>
    <col min="2" max="2" width="33.875" style="14" customWidth="1"/>
    <col min="3" max="3" width="11.875" style="87" customWidth="1"/>
    <col min="4" max="4" width="9.00390625" style="87" customWidth="1"/>
    <col min="5" max="5" width="12.25390625" style="87" customWidth="1"/>
    <col min="6" max="6" width="8.25390625" style="87" customWidth="1"/>
    <col min="7" max="7" width="9.875" style="87" customWidth="1"/>
    <col min="8" max="8" width="11.875" style="87" customWidth="1"/>
    <col min="9" max="16384" width="9.25390625" style="14" customWidth="1"/>
  </cols>
  <sheetData>
    <row r="1" spans="1:8" s="85" customFormat="1" ht="12.75">
      <c r="A1" s="59" t="s">
        <v>811</v>
      </c>
      <c r="C1" s="86"/>
      <c r="D1" s="86"/>
      <c r="E1" s="86"/>
      <c r="F1" s="86"/>
      <c r="G1" s="86"/>
      <c r="H1" s="87" t="s">
        <v>854</v>
      </c>
    </row>
    <row r="2" ht="36" customHeight="1"/>
    <row r="3" spans="1:8" ht="18.75">
      <c r="A3" s="101" t="s">
        <v>412</v>
      </c>
      <c r="B3" s="88"/>
      <c r="C3" s="89"/>
      <c r="D3" s="89"/>
      <c r="E3" s="89"/>
      <c r="F3" s="89"/>
      <c r="G3" s="89"/>
      <c r="H3" s="89"/>
    </row>
    <row r="4" ht="13.5" customHeight="1"/>
    <row r="5" ht="13.5" thickBot="1">
      <c r="H5" s="87" t="s">
        <v>609</v>
      </c>
    </row>
    <row r="6" spans="1:8" ht="24" customHeight="1" thickBot="1">
      <c r="A6" s="90"/>
      <c r="B6" s="376" t="s">
        <v>965</v>
      </c>
      <c r="C6" s="378" t="s">
        <v>966</v>
      </c>
      <c r="D6" s="373" t="s">
        <v>413</v>
      </c>
      <c r="E6" s="374"/>
      <c r="F6" s="374"/>
      <c r="G6" s="374"/>
      <c r="H6" s="375"/>
    </row>
    <row r="7" spans="1:8" ht="70.5" customHeight="1" thickBot="1">
      <c r="A7" s="91"/>
      <c r="B7" s="377"/>
      <c r="C7" s="379"/>
      <c r="D7" s="82" t="s">
        <v>637</v>
      </c>
      <c r="E7" s="82" t="s">
        <v>1028</v>
      </c>
      <c r="F7" s="82" t="s">
        <v>961</v>
      </c>
      <c r="G7" s="82" t="s">
        <v>975</v>
      </c>
      <c r="H7" s="82" t="s">
        <v>1029</v>
      </c>
    </row>
    <row r="8" spans="1:8" s="93" customFormat="1" ht="15">
      <c r="A8" s="92"/>
      <c r="C8" s="94"/>
      <c r="D8" s="94"/>
      <c r="E8" s="94"/>
      <c r="F8" s="94"/>
      <c r="G8" s="94"/>
      <c r="H8" s="94"/>
    </row>
    <row r="9" spans="1:8" s="143" customFormat="1" ht="18" customHeight="1">
      <c r="A9" s="61" t="s">
        <v>610</v>
      </c>
      <c r="B9" s="41" t="s">
        <v>946</v>
      </c>
      <c r="C9" s="142"/>
      <c r="D9" s="142"/>
      <c r="E9" s="142"/>
      <c r="F9" s="142"/>
      <c r="G9" s="142"/>
      <c r="H9" s="142"/>
    </row>
    <row r="10" spans="1:8" s="143" customFormat="1" ht="18" customHeight="1">
      <c r="A10" s="61" t="s">
        <v>611</v>
      </c>
      <c r="B10" s="41" t="s">
        <v>962</v>
      </c>
      <c r="C10" s="142"/>
      <c r="D10" s="142"/>
      <c r="E10" s="142"/>
      <c r="F10" s="142"/>
      <c r="G10" s="142"/>
      <c r="H10" s="142"/>
    </row>
    <row r="11" spans="1:8" s="143" customFormat="1" ht="18" customHeight="1">
      <c r="A11" s="61" t="s">
        <v>612</v>
      </c>
      <c r="B11" s="41" t="s">
        <v>947</v>
      </c>
      <c r="C11" s="142"/>
      <c r="E11" s="142"/>
      <c r="F11" s="142"/>
      <c r="G11" s="142"/>
      <c r="H11" s="142"/>
    </row>
    <row r="12" spans="1:8" s="143" customFormat="1" ht="18" customHeight="1">
      <c r="A12" s="61" t="s">
        <v>613</v>
      </c>
      <c r="B12" s="41" t="s">
        <v>948</v>
      </c>
      <c r="C12" s="142"/>
      <c r="D12" s="142"/>
      <c r="E12" s="142"/>
      <c r="F12" s="142"/>
      <c r="G12" s="142"/>
      <c r="H12" s="142"/>
    </row>
    <row r="13" spans="1:8" s="143" customFormat="1" ht="18" customHeight="1">
      <c r="A13" s="61" t="s">
        <v>614</v>
      </c>
      <c r="B13" s="41" t="s">
        <v>976</v>
      </c>
      <c r="C13" s="142"/>
      <c r="D13" s="142"/>
      <c r="E13" s="142"/>
      <c r="F13" s="142"/>
      <c r="G13" s="142"/>
      <c r="H13" s="142"/>
    </row>
    <row r="14" spans="1:8" s="143" customFormat="1" ht="18" customHeight="1">
      <c r="A14" s="61" t="s">
        <v>615</v>
      </c>
      <c r="B14" s="41" t="s">
        <v>1024</v>
      </c>
      <c r="C14" s="142"/>
      <c r="E14" s="142"/>
      <c r="F14" s="142"/>
      <c r="G14" s="142"/>
      <c r="H14" s="142"/>
    </row>
    <row r="15" spans="1:8" s="143" customFormat="1" ht="18" customHeight="1">
      <c r="A15" s="372" t="s">
        <v>616</v>
      </c>
      <c r="B15" s="371" t="s">
        <v>977</v>
      </c>
      <c r="C15" s="142"/>
      <c r="D15" s="142"/>
      <c r="E15" s="142"/>
      <c r="F15" s="142"/>
      <c r="G15" s="142"/>
      <c r="H15" s="142"/>
    </row>
    <row r="16" spans="1:8" s="143" customFormat="1" ht="18" customHeight="1">
      <c r="A16" s="372" t="s">
        <v>616</v>
      </c>
      <c r="B16" s="371"/>
      <c r="C16" s="142"/>
      <c r="D16" s="142"/>
      <c r="E16" s="142"/>
      <c r="F16" s="142"/>
      <c r="G16" s="142"/>
      <c r="H16" s="142"/>
    </row>
    <row r="17" spans="1:8" s="143" customFormat="1" ht="18" customHeight="1">
      <c r="A17" s="61" t="s">
        <v>617</v>
      </c>
      <c r="B17" s="41" t="s">
        <v>951</v>
      </c>
      <c r="C17" s="142"/>
      <c r="D17" s="142"/>
      <c r="E17" s="142"/>
      <c r="F17" s="142"/>
      <c r="G17" s="142"/>
      <c r="H17" s="142"/>
    </row>
    <row r="18" spans="1:8" s="143" customFormat="1" ht="18" customHeight="1">
      <c r="A18" s="61"/>
      <c r="B18" s="41" t="s">
        <v>949</v>
      </c>
      <c r="C18" s="142"/>
      <c r="D18" s="142"/>
      <c r="E18" s="142"/>
      <c r="F18" s="142"/>
      <c r="G18" s="142"/>
      <c r="H18" s="142"/>
    </row>
    <row r="19" spans="1:8" s="143" customFormat="1" ht="18" customHeight="1">
      <c r="A19" s="61"/>
      <c r="B19" s="41" t="s">
        <v>950</v>
      </c>
      <c r="C19" s="142"/>
      <c r="D19" s="142"/>
      <c r="E19" s="142"/>
      <c r="F19" s="142"/>
      <c r="G19" s="142"/>
      <c r="H19" s="142"/>
    </row>
    <row r="20" spans="1:8" s="143" customFormat="1" ht="18" customHeight="1">
      <c r="A20" s="61" t="s">
        <v>624</v>
      </c>
      <c r="B20" s="41" t="s">
        <v>967</v>
      </c>
      <c r="C20" s="142"/>
      <c r="D20" s="142"/>
      <c r="E20" s="142"/>
      <c r="F20" s="142"/>
      <c r="G20" s="142"/>
      <c r="H20" s="142"/>
    </row>
    <row r="21" spans="1:8" s="143" customFormat="1" ht="18" customHeight="1">
      <c r="A21" s="61" t="s">
        <v>625</v>
      </c>
      <c r="B21" s="41" t="s">
        <v>1026</v>
      </c>
      <c r="C21" s="142"/>
      <c r="D21" s="142"/>
      <c r="E21" s="142"/>
      <c r="F21" s="142"/>
      <c r="G21" s="142"/>
      <c r="H21" s="142"/>
    </row>
    <row r="22" spans="1:8" s="143" customFormat="1" ht="27.75" customHeight="1">
      <c r="A22" s="61" t="s">
        <v>626</v>
      </c>
      <c r="B22" s="95" t="s">
        <v>963</v>
      </c>
      <c r="C22" s="142"/>
      <c r="D22" s="142"/>
      <c r="E22" s="142"/>
      <c r="F22" s="142"/>
      <c r="G22" s="142"/>
      <c r="H22" s="142"/>
    </row>
    <row r="23" spans="1:8" s="143" customFormat="1" ht="18" customHeight="1">
      <c r="A23" s="61" t="s">
        <v>628</v>
      </c>
      <c r="B23" s="41" t="s">
        <v>1015</v>
      </c>
      <c r="C23" s="142"/>
      <c r="D23" s="142"/>
      <c r="E23" s="142"/>
      <c r="F23" s="142"/>
      <c r="G23" s="142"/>
      <c r="H23" s="142"/>
    </row>
    <row r="24" spans="1:8" s="143" customFormat="1" ht="18" customHeight="1">
      <c r="A24" s="61" t="s">
        <v>629</v>
      </c>
      <c r="B24" s="41" t="s">
        <v>968</v>
      </c>
      <c r="C24" s="142"/>
      <c r="D24" s="142"/>
      <c r="E24" s="142"/>
      <c r="F24" s="142"/>
      <c r="G24" s="142"/>
      <c r="H24" s="142"/>
    </row>
    <row r="25" spans="1:8" s="143" customFormat="1" ht="18" customHeight="1">
      <c r="A25" s="61" t="s">
        <v>630</v>
      </c>
      <c r="B25" s="41" t="s">
        <v>964</v>
      </c>
      <c r="C25" s="142"/>
      <c r="D25" s="142"/>
      <c r="E25" s="142"/>
      <c r="F25" s="142"/>
      <c r="G25" s="142"/>
      <c r="H25" s="142"/>
    </row>
    <row r="26" ht="13.5" thickBot="1"/>
    <row r="27" spans="1:8" s="93" customFormat="1" ht="21" customHeight="1" thickBot="1">
      <c r="A27" s="56"/>
      <c r="B27" s="83" t="s">
        <v>1027</v>
      </c>
      <c r="C27" s="84">
        <f>SUM(C8:C25)</f>
        <v>0</v>
      </c>
      <c r="D27" s="84">
        <f>SUM(D8:D24)</f>
        <v>0</v>
      </c>
      <c r="E27" s="84">
        <f>SUM(E8:E24)</f>
        <v>0</v>
      </c>
      <c r="F27" s="84">
        <f>SUM(F8:F24)</f>
        <v>0</v>
      </c>
      <c r="G27" s="84">
        <f>SUM(G8:G24)</f>
        <v>0</v>
      </c>
      <c r="H27" s="84">
        <f>SUM(H8:H25)</f>
        <v>0</v>
      </c>
    </row>
    <row r="28" spans="1:8" s="93" customFormat="1" ht="15">
      <c r="A28" s="92"/>
      <c r="C28" s="94"/>
      <c r="D28" s="94"/>
      <c r="E28" s="94"/>
      <c r="F28" s="94"/>
      <c r="G28" s="94"/>
      <c r="H28" s="94"/>
    </row>
    <row r="29" spans="1:8" s="93" customFormat="1" ht="15">
      <c r="A29" s="92"/>
      <c r="C29" s="94"/>
      <c r="D29" s="94"/>
      <c r="E29" s="94"/>
      <c r="F29" s="94"/>
      <c r="G29" s="94"/>
      <c r="H29" s="94"/>
    </row>
    <row r="30" spans="1:8" s="93" customFormat="1" ht="15">
      <c r="A30" s="92"/>
      <c r="C30" s="94"/>
      <c r="D30" s="94"/>
      <c r="E30" s="94"/>
      <c r="F30" s="94"/>
      <c r="G30" s="94"/>
      <c r="H30" s="94"/>
    </row>
    <row r="31" spans="1:8" s="93" customFormat="1" ht="15">
      <c r="A31" s="92"/>
      <c r="C31" s="94"/>
      <c r="D31" s="94"/>
      <c r="E31" s="94"/>
      <c r="F31" s="94"/>
      <c r="G31" s="94"/>
      <c r="H31" s="94"/>
    </row>
    <row r="32" spans="1:8" s="93" customFormat="1" ht="15">
      <c r="A32" s="92"/>
      <c r="C32" s="94"/>
      <c r="D32" s="94"/>
      <c r="E32" s="94"/>
      <c r="F32" s="94"/>
      <c r="G32" s="94"/>
      <c r="H32" s="94"/>
    </row>
    <row r="33" spans="1:8" s="93" customFormat="1" ht="15">
      <c r="A33" s="92"/>
      <c r="C33" s="94"/>
      <c r="D33" s="94"/>
      <c r="E33" s="94"/>
      <c r="F33" s="94"/>
      <c r="G33" s="94"/>
      <c r="H33" s="94"/>
    </row>
    <row r="34" spans="1:8" s="93" customFormat="1" ht="15">
      <c r="A34" s="92"/>
      <c r="C34" s="94"/>
      <c r="D34" s="94"/>
      <c r="E34" s="94"/>
      <c r="F34" s="94"/>
      <c r="G34" s="94"/>
      <c r="H34" s="94"/>
    </row>
    <row r="35" spans="1:8" s="93" customFormat="1" ht="15">
      <c r="A35" s="92"/>
      <c r="C35" s="94"/>
      <c r="D35" s="94"/>
      <c r="E35" s="94"/>
      <c r="F35" s="94"/>
      <c r="G35" s="94"/>
      <c r="H35" s="94"/>
    </row>
    <row r="36" spans="1:8" s="93" customFormat="1" ht="15">
      <c r="A36" s="92"/>
      <c r="C36" s="94"/>
      <c r="D36" s="94"/>
      <c r="E36" s="94"/>
      <c r="F36" s="94"/>
      <c r="G36" s="94"/>
      <c r="H36" s="94"/>
    </row>
    <row r="37" spans="1:8" s="93" customFormat="1" ht="15">
      <c r="A37" s="92"/>
      <c r="C37" s="94"/>
      <c r="D37" s="94"/>
      <c r="E37" s="94"/>
      <c r="F37" s="94"/>
      <c r="G37" s="94"/>
      <c r="H37" s="94"/>
    </row>
    <row r="38" spans="1:8" s="93" customFormat="1" ht="15">
      <c r="A38" s="92"/>
      <c r="C38" s="94"/>
      <c r="D38" s="94"/>
      <c r="E38" s="94"/>
      <c r="F38" s="94"/>
      <c r="G38" s="94"/>
      <c r="H38" s="94"/>
    </row>
    <row r="39" spans="1:8" s="93" customFormat="1" ht="15">
      <c r="A39" s="92"/>
      <c r="C39" s="94"/>
      <c r="D39" s="94"/>
      <c r="E39" s="94"/>
      <c r="F39" s="94"/>
      <c r="G39" s="94"/>
      <c r="H39" s="94"/>
    </row>
    <row r="40" spans="1:8" s="93" customFormat="1" ht="15">
      <c r="A40" s="92"/>
      <c r="C40" s="94"/>
      <c r="D40" s="94"/>
      <c r="E40" s="94"/>
      <c r="F40" s="94"/>
      <c r="G40" s="94"/>
      <c r="H40" s="94"/>
    </row>
    <row r="41" spans="1:8" s="93" customFormat="1" ht="15">
      <c r="A41" s="92"/>
      <c r="C41" s="94"/>
      <c r="D41" s="94"/>
      <c r="E41" s="94"/>
      <c r="F41" s="94"/>
      <c r="G41" s="94"/>
      <c r="H41" s="94"/>
    </row>
    <row r="42" spans="1:8" s="93" customFormat="1" ht="15">
      <c r="A42" s="92"/>
      <c r="C42" s="94"/>
      <c r="D42" s="94"/>
      <c r="E42" s="94"/>
      <c r="F42" s="94"/>
      <c r="G42" s="94"/>
      <c r="H42" s="94"/>
    </row>
    <row r="43" spans="1:8" s="93" customFormat="1" ht="15">
      <c r="A43" s="92"/>
      <c r="C43" s="94"/>
      <c r="D43" s="94"/>
      <c r="E43" s="94"/>
      <c r="F43" s="94"/>
      <c r="G43" s="94"/>
      <c r="H43" s="94"/>
    </row>
    <row r="44" spans="1:8" s="93" customFormat="1" ht="15">
      <c r="A44" s="92"/>
      <c r="C44" s="94"/>
      <c r="D44" s="94"/>
      <c r="E44" s="94"/>
      <c r="F44" s="94"/>
      <c r="G44" s="94"/>
      <c r="H44" s="94"/>
    </row>
    <row r="45" spans="1:8" s="93" customFormat="1" ht="15">
      <c r="A45" s="92"/>
      <c r="C45" s="94"/>
      <c r="D45" s="94"/>
      <c r="E45" s="94"/>
      <c r="F45" s="94"/>
      <c r="G45" s="94"/>
      <c r="H45" s="94"/>
    </row>
    <row r="46" spans="1:8" s="93" customFormat="1" ht="15">
      <c r="A46" s="92"/>
      <c r="C46" s="94"/>
      <c r="D46" s="94"/>
      <c r="E46" s="94"/>
      <c r="F46" s="94"/>
      <c r="G46" s="94"/>
      <c r="H46" s="94"/>
    </row>
    <row r="47" spans="1:8" s="93" customFormat="1" ht="15">
      <c r="A47" s="92"/>
      <c r="C47" s="94"/>
      <c r="D47" s="94"/>
      <c r="E47" s="94"/>
      <c r="F47" s="94"/>
      <c r="G47" s="94"/>
      <c r="H47" s="94"/>
    </row>
    <row r="48" spans="1:8" s="93" customFormat="1" ht="15">
      <c r="A48" s="92"/>
      <c r="C48" s="94"/>
      <c r="D48" s="94"/>
      <c r="E48" s="94"/>
      <c r="F48" s="94"/>
      <c r="G48" s="94"/>
      <c r="H48" s="94"/>
    </row>
    <row r="49" spans="1:8" s="93" customFormat="1" ht="15">
      <c r="A49" s="92"/>
      <c r="C49" s="94"/>
      <c r="D49" s="94"/>
      <c r="E49" s="94"/>
      <c r="F49" s="94"/>
      <c r="G49" s="94"/>
      <c r="H49" s="94"/>
    </row>
    <row r="50" spans="1:8" s="93" customFormat="1" ht="15">
      <c r="A50" s="92"/>
      <c r="C50" s="94"/>
      <c r="D50" s="94"/>
      <c r="E50" s="94"/>
      <c r="F50" s="94"/>
      <c r="G50" s="94"/>
      <c r="H50" s="94"/>
    </row>
    <row r="51" spans="1:8" s="93" customFormat="1" ht="15">
      <c r="A51" s="92"/>
      <c r="C51" s="94"/>
      <c r="D51" s="94"/>
      <c r="E51" s="94"/>
      <c r="F51" s="94"/>
      <c r="G51" s="94"/>
      <c r="H51" s="94"/>
    </row>
    <row r="52" spans="1:8" s="93" customFormat="1" ht="15">
      <c r="A52" s="92"/>
      <c r="C52" s="94"/>
      <c r="D52" s="94"/>
      <c r="E52" s="94"/>
      <c r="F52" s="94"/>
      <c r="G52" s="94"/>
      <c r="H52" s="94"/>
    </row>
  </sheetData>
  <mergeCells count="5">
    <mergeCell ref="B15:B16"/>
    <mergeCell ref="A15:A16"/>
    <mergeCell ref="D6:H6"/>
    <mergeCell ref="B6:B7"/>
    <mergeCell ref="C6:C7"/>
  </mergeCells>
  <printOptions horizontalCentered="1"/>
  <pageMargins left="0.3937007874015748" right="0.3937007874015748" top="0.7874015748031497" bottom="0.7874015748031497" header="0" footer="0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HalmineKV</cp:lastModifiedBy>
  <cp:lastPrinted>2004-03-11T08:45:52Z</cp:lastPrinted>
  <dcterms:created xsi:type="dcterms:W3CDTF">1997-03-21T07:14:07Z</dcterms:created>
  <dcterms:modified xsi:type="dcterms:W3CDTF">2004-03-11T08:46:41Z</dcterms:modified>
  <cp:category/>
  <cp:version/>
  <cp:contentType/>
  <cp:contentStatus/>
</cp:coreProperties>
</file>